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Dept\IT Procurement\Statewides - ITSW\SW1034 - Managed Print Services (DIR)\03 Renewals\SW1034S - Sharp\2018\"/>
    </mc:Choice>
  </mc:AlternateContent>
  <bookViews>
    <workbookView xWindow="1400" yWindow="0" windowWidth="27860" windowHeight="13040"/>
  </bookViews>
  <sheets>
    <sheet name="OK_DIR" sheetId="39" r:id="rId1"/>
    <sheet name="OK_DIR_Service" sheetId="41" r:id="rId2"/>
    <sheet name="Purchase" sheetId="6" state="hidden" r:id="rId3"/>
    <sheet name="Service (2)" sheetId="12" state="hidden" r:id="rId4"/>
    <sheet name="CPC" sheetId="5" state="hidden" r:id="rId5"/>
  </sheets>
  <definedNames>
    <definedName name="_xlnm._FilterDatabase" localSheetId="4" hidden="1">CPC!$E$1:$E$414</definedName>
    <definedName name="_xlnm._FilterDatabase" localSheetId="1" hidden="1">OK_DIR_Service!$C$1:$C$67</definedName>
    <definedName name="_xlnm._FilterDatabase" localSheetId="3" hidden="1">'Service (2)'!$G$1:$G$1614</definedName>
    <definedName name="g" hidden="1">2</definedName>
    <definedName name="_xlnm.Print_Area" localSheetId="4">CPC!$B$10:$K$257</definedName>
    <definedName name="_xlnm.Print_Area" localSheetId="1">OK_DIR_Service!$A$1:$I$64</definedName>
    <definedName name="_xlnm.Print_Area" localSheetId="2">Purchase!$A$11:$AH$260</definedName>
    <definedName name="_xlnm.Print_Area" localSheetId="3">'Service (2)'!$A$1:$AU$171</definedName>
    <definedName name="_xlnm.Print_Titles" localSheetId="0">OK_DIR!$2:$7</definedName>
    <definedName name="_xlnm.Print_Titles" localSheetId="2">Purchase!$1:$15</definedName>
    <definedName name="rr" hidden="1">11</definedName>
    <definedName name="SAPBEXrevision" hidden="1">45</definedName>
    <definedName name="SAPBEXsysID" hidden="1">"BWP"</definedName>
    <definedName name="SAPBEXwbID" hidden="1">"3QS0RPY1SEGDW3IAN7BLA6XAY"</definedName>
  </definedNames>
  <calcPr calcId="162913"/>
</workbook>
</file>

<file path=xl/calcChain.xml><?xml version="1.0" encoding="utf-8"?>
<calcChain xmlns="http://schemas.openxmlformats.org/spreadsheetml/2006/main">
  <c r="C27" i="41" l="1"/>
  <c r="C23" i="41"/>
  <c r="C22" i="41"/>
  <c r="C18" i="41"/>
  <c r="C17" i="41"/>
  <c r="AR16" i="6" l="1"/>
  <c r="AR17" i="6"/>
  <c r="AR18" i="6"/>
  <c r="AR19" i="6"/>
  <c r="AR20" i="6"/>
  <c r="AR21" i="6"/>
  <c r="AR22" i="6"/>
  <c r="AR23" i="6"/>
  <c r="AR24" i="6"/>
  <c r="AR25" i="6"/>
  <c r="AR26" i="6"/>
  <c r="AR27" i="6"/>
  <c r="AR28" i="6"/>
  <c r="AR29" i="6"/>
  <c r="AR30" i="6"/>
  <c r="AR31" i="6"/>
  <c r="AR32" i="6"/>
  <c r="AR33" i="6"/>
  <c r="AR34" i="6"/>
  <c r="AR35" i="6"/>
  <c r="AR36" i="6"/>
  <c r="AR37" i="6"/>
  <c r="AR38" i="6"/>
  <c r="AR39" i="6"/>
  <c r="AR40" i="6"/>
  <c r="AR41" i="6"/>
  <c r="AR42" i="6"/>
  <c r="AR43" i="6"/>
  <c r="AR44" i="6"/>
  <c r="AR45" i="6"/>
  <c r="AR46" i="6"/>
  <c r="AR47" i="6"/>
  <c r="AR48" i="6"/>
  <c r="AR49" i="6"/>
  <c r="AR50" i="6"/>
  <c r="AR51" i="6"/>
  <c r="AR52" i="6"/>
  <c r="AR53" i="6"/>
  <c r="AR54" i="6"/>
  <c r="AR55" i="6"/>
  <c r="AR56" i="6"/>
  <c r="AR57" i="6"/>
  <c r="AR58" i="6"/>
  <c r="AR59" i="6"/>
  <c r="AR60" i="6"/>
  <c r="AR61" i="6"/>
  <c r="AR62" i="6"/>
  <c r="AR63" i="6"/>
  <c r="AR64" i="6"/>
  <c r="AR65" i="6"/>
  <c r="AR66" i="6"/>
  <c r="AR67" i="6"/>
  <c r="AR68" i="6"/>
  <c r="AR69" i="6"/>
  <c r="AR70" i="6"/>
  <c r="AR71" i="6"/>
  <c r="AR72" i="6"/>
  <c r="AR73" i="6"/>
  <c r="AR74" i="6"/>
  <c r="AR75" i="6"/>
  <c r="AR76" i="6"/>
  <c r="AR77" i="6"/>
  <c r="AR78" i="6"/>
  <c r="AR79" i="6"/>
  <c r="AR80" i="6"/>
  <c r="AR81" i="6"/>
  <c r="AR82" i="6"/>
  <c r="AR83" i="6"/>
  <c r="AR84" i="6"/>
  <c r="AR85" i="6"/>
  <c r="AR86" i="6"/>
  <c r="AR87" i="6"/>
  <c r="AR88" i="6"/>
  <c r="AR89" i="6"/>
  <c r="AR90" i="6"/>
  <c r="AR91" i="6"/>
  <c r="AR92" i="6"/>
  <c r="AR93" i="6"/>
  <c r="AR94" i="6"/>
  <c r="AR95" i="6"/>
  <c r="AR96" i="6"/>
  <c r="AR97" i="6"/>
  <c r="AR98" i="6"/>
  <c r="AR99" i="6"/>
  <c r="AR100" i="6"/>
  <c r="AR101" i="6"/>
  <c r="AR102" i="6"/>
  <c r="AR103" i="6"/>
  <c r="AR104" i="6"/>
  <c r="AR105" i="6"/>
  <c r="AR106" i="6"/>
  <c r="AR107" i="6"/>
  <c r="AR108" i="6"/>
  <c r="AR109" i="6"/>
  <c r="AR110" i="6"/>
  <c r="AR111" i="6"/>
  <c r="AR112" i="6"/>
  <c r="AR113" i="6"/>
  <c r="AR114" i="6"/>
  <c r="AR115" i="6"/>
  <c r="AR116" i="6"/>
  <c r="AR117" i="6"/>
  <c r="AR118" i="6"/>
  <c r="AR119" i="6"/>
  <c r="AR120" i="6"/>
  <c r="AR121" i="6"/>
  <c r="AR122" i="6"/>
  <c r="AR123" i="6"/>
  <c r="AR124" i="6"/>
  <c r="AR125" i="6"/>
  <c r="AR126" i="6"/>
  <c r="AR127" i="6"/>
  <c r="AR128" i="6"/>
  <c r="AR129" i="6"/>
  <c r="AR130" i="6"/>
  <c r="AR131" i="6"/>
  <c r="AR132" i="6"/>
  <c r="AR133" i="6"/>
  <c r="AR134" i="6"/>
  <c r="AR135" i="6"/>
  <c r="AR136" i="6"/>
  <c r="AR137" i="6"/>
  <c r="AR138" i="6"/>
  <c r="AR139" i="6"/>
  <c r="AR140" i="6"/>
  <c r="AR141" i="6"/>
  <c r="AR142" i="6"/>
  <c r="AR143" i="6"/>
  <c r="AR144" i="6"/>
  <c r="AR145" i="6"/>
  <c r="AR146" i="6"/>
  <c r="AR147" i="6"/>
  <c r="AR148" i="6"/>
  <c r="AR149" i="6"/>
  <c r="AR150" i="6"/>
  <c r="AR151" i="6"/>
  <c r="AR152" i="6"/>
  <c r="AR153" i="6"/>
  <c r="AR154" i="6"/>
  <c r="AR155" i="6"/>
  <c r="AR156" i="6"/>
  <c r="AR157" i="6"/>
  <c r="AR158" i="6"/>
  <c r="AR159" i="6"/>
  <c r="AR160" i="6"/>
  <c r="AR161" i="6"/>
  <c r="AR162" i="6"/>
  <c r="AR163" i="6"/>
  <c r="AR164" i="6"/>
  <c r="AR165" i="6"/>
  <c r="AR166" i="6"/>
  <c r="AR167" i="6"/>
  <c r="AR168" i="6"/>
  <c r="AR169" i="6"/>
  <c r="AR170" i="6"/>
  <c r="AR171" i="6"/>
  <c r="AR172" i="6"/>
  <c r="AR173" i="6"/>
  <c r="AR174" i="6"/>
  <c r="AR175" i="6"/>
  <c r="AR176" i="6"/>
  <c r="AR177" i="6"/>
  <c r="AR178" i="6"/>
  <c r="AR179" i="6"/>
  <c r="AR180" i="6"/>
  <c r="AR181" i="6"/>
  <c r="AR182" i="6"/>
  <c r="AR183" i="6"/>
  <c r="AR184" i="6"/>
  <c r="AR185" i="6"/>
  <c r="AR186" i="6"/>
  <c r="AR188" i="6"/>
  <c r="AR189" i="6"/>
  <c r="AR190" i="6"/>
  <c r="AR191" i="6"/>
  <c r="AR192" i="6"/>
  <c r="AR193" i="6"/>
  <c r="AR194" i="6"/>
  <c r="AR195" i="6"/>
  <c r="AR196" i="6"/>
  <c r="AR197" i="6"/>
  <c r="AR198" i="6"/>
  <c r="AR199" i="6"/>
  <c r="AR200" i="6"/>
  <c r="AR201" i="6"/>
  <c r="AR202" i="6"/>
  <c r="AR203" i="6"/>
  <c r="AR204" i="6"/>
  <c r="AR205" i="6"/>
  <c r="AR206" i="6"/>
  <c r="AR207" i="6"/>
  <c r="AR208" i="6"/>
  <c r="AR209" i="6"/>
  <c r="AR210" i="6"/>
  <c r="AR211" i="6"/>
  <c r="AR212" i="6"/>
  <c r="AR213" i="6"/>
  <c r="AR214" i="6"/>
  <c r="AR215" i="6"/>
  <c r="AR216" i="6"/>
  <c r="AR217" i="6"/>
  <c r="AR218" i="6"/>
  <c r="AR219" i="6"/>
  <c r="AR220" i="6"/>
  <c r="AR221" i="6"/>
  <c r="AR222" i="6"/>
  <c r="AR223" i="6"/>
  <c r="AR224" i="6"/>
  <c r="AR225" i="6"/>
  <c r="AR226" i="6"/>
  <c r="AR227" i="6"/>
  <c r="AR228" i="6"/>
  <c r="AR229" i="6"/>
  <c r="AR230" i="6"/>
  <c r="AR231" i="6"/>
  <c r="AR187" i="6"/>
  <c r="AO153" i="6" l="1"/>
  <c r="AN153" i="6"/>
  <c r="AO152" i="6"/>
  <c r="AN152" i="6"/>
  <c r="AO151" i="6"/>
  <c r="AN151" i="6"/>
  <c r="AO150" i="6"/>
  <c r="AN150" i="6"/>
  <c r="AO133" i="6"/>
  <c r="AN133" i="6"/>
  <c r="AO132" i="6"/>
  <c r="AN132" i="6"/>
  <c r="AO131" i="6"/>
  <c r="AN131" i="6"/>
  <c r="AO130" i="6"/>
  <c r="AN130" i="6"/>
  <c r="AO129" i="6"/>
  <c r="AN129" i="6"/>
  <c r="AO128" i="6"/>
  <c r="AN128" i="6"/>
  <c r="AN64" i="6"/>
  <c r="AO64" i="6"/>
  <c r="AN65" i="6"/>
  <c r="AO65" i="6"/>
  <c r="AN66" i="6"/>
  <c r="AO66" i="6"/>
  <c r="AN67" i="6"/>
  <c r="AO67" i="6"/>
  <c r="AN68" i="6"/>
  <c r="AO68" i="6"/>
  <c r="AN69" i="6"/>
  <c r="AO69" i="6"/>
  <c r="AN70" i="6"/>
  <c r="AO70" i="6"/>
  <c r="AN71" i="6"/>
  <c r="AO71" i="6"/>
  <c r="AN72" i="6"/>
  <c r="AO72" i="6"/>
  <c r="AN73" i="6"/>
  <c r="AO73" i="6"/>
  <c r="AO63" i="6"/>
  <c r="AN63" i="6"/>
  <c r="AL55" i="6"/>
  <c r="AM55" i="6"/>
  <c r="AL56" i="6"/>
  <c r="AM56" i="6"/>
  <c r="AL57" i="6"/>
  <c r="AM57" i="6"/>
  <c r="AL58" i="6"/>
  <c r="AM58" i="6"/>
  <c r="AL59" i="6"/>
  <c r="AM59" i="6"/>
  <c r="AL60" i="6"/>
  <c r="AM60" i="6"/>
  <c r="AL61" i="6"/>
  <c r="AM61" i="6"/>
  <c r="AL62" i="6"/>
  <c r="AM62" i="6"/>
  <c r="AL63" i="6"/>
  <c r="AM63" i="6"/>
  <c r="AL64" i="6"/>
  <c r="AM64" i="6"/>
  <c r="AL65" i="6"/>
  <c r="AM65" i="6"/>
  <c r="AL66" i="6"/>
  <c r="AM66" i="6"/>
  <c r="AL67" i="6"/>
  <c r="AM67" i="6"/>
  <c r="AL68" i="6"/>
  <c r="AM68" i="6"/>
  <c r="AL69" i="6"/>
  <c r="AM69" i="6"/>
  <c r="AL70" i="6"/>
  <c r="AM70" i="6"/>
  <c r="AL71" i="6"/>
  <c r="AM71" i="6"/>
  <c r="AL72" i="6"/>
  <c r="AM72" i="6"/>
  <c r="AL73" i="6"/>
  <c r="AM73" i="6"/>
  <c r="AL126" i="6"/>
  <c r="AM126" i="6"/>
  <c r="AL127" i="6"/>
  <c r="AM127" i="6"/>
  <c r="AL128" i="6"/>
  <c r="AM128" i="6"/>
  <c r="AL129" i="6"/>
  <c r="AM129" i="6"/>
  <c r="AL130" i="6"/>
  <c r="AM130" i="6"/>
  <c r="AL131" i="6"/>
  <c r="AM131" i="6"/>
  <c r="AL132" i="6"/>
  <c r="AM132" i="6"/>
  <c r="AL133" i="6"/>
  <c r="AM133" i="6"/>
  <c r="AL150" i="6"/>
  <c r="AM150" i="6"/>
  <c r="AL151" i="6"/>
  <c r="AM151" i="6"/>
  <c r="AL152" i="6"/>
  <c r="AM152" i="6"/>
  <c r="AL153" i="6"/>
  <c r="AM153" i="6"/>
  <c r="AL154" i="6"/>
  <c r="AM154" i="6"/>
  <c r="AL155" i="6"/>
  <c r="AM155" i="6"/>
  <c r="AL156" i="6"/>
  <c r="AM156" i="6"/>
  <c r="AL17" i="6"/>
  <c r="AM17" i="6"/>
  <c r="AL18" i="6"/>
  <c r="AM18" i="6"/>
  <c r="AL19" i="6"/>
  <c r="AM19" i="6"/>
  <c r="AL20" i="6"/>
  <c r="AM20" i="6"/>
  <c r="AM16" i="6"/>
  <c r="AL16" i="6"/>
  <c r="AC171" i="12"/>
  <c r="AB171" i="12"/>
  <c r="AA171" i="12"/>
  <c r="W171" i="12"/>
  <c r="T171" i="12"/>
  <c r="S171" i="12"/>
  <c r="O171" i="12"/>
  <c r="P171" i="12" s="1"/>
  <c r="Q171" i="12" s="1"/>
  <c r="L171" i="12"/>
  <c r="K171" i="12"/>
  <c r="M171" i="12" s="1"/>
  <c r="I171" i="12"/>
  <c r="E171" i="12" s="1"/>
  <c r="D171" i="12"/>
  <c r="C171" i="12"/>
  <c r="AC170" i="12"/>
  <c r="AB170" i="12"/>
  <c r="AA170" i="12"/>
  <c r="W170" i="12"/>
  <c r="X170" i="12" s="1"/>
  <c r="T170" i="12"/>
  <c r="S170" i="12"/>
  <c r="O170" i="12"/>
  <c r="L170" i="12"/>
  <c r="K170" i="12"/>
  <c r="I170" i="12"/>
  <c r="E170" i="12" s="1"/>
  <c r="D170" i="12"/>
  <c r="C170" i="12"/>
  <c r="AC169" i="12"/>
  <c r="AB169" i="12"/>
  <c r="AA169" i="12"/>
  <c r="W169" i="12"/>
  <c r="X169" i="12" s="1"/>
  <c r="Y169" i="12" s="1"/>
  <c r="T169" i="12"/>
  <c r="S169" i="12"/>
  <c r="O169" i="12"/>
  <c r="P169" i="12" s="1"/>
  <c r="L169" i="12"/>
  <c r="K169" i="12"/>
  <c r="I169" i="12"/>
  <c r="E169" i="12" s="1"/>
  <c r="D169" i="12"/>
  <c r="C169" i="12"/>
  <c r="AU168" i="12"/>
  <c r="AV168" i="12" s="1"/>
  <c r="AW168" i="12" s="1"/>
  <c r="AR168" i="12"/>
  <c r="AQ168" i="12"/>
  <c r="AM168" i="12"/>
  <c r="AN168" i="12" s="1"/>
  <c r="AJ168" i="12"/>
  <c r="AI168" i="12"/>
  <c r="AG168" i="12"/>
  <c r="AC168" i="12" s="1"/>
  <c r="AB168" i="12"/>
  <c r="AA168" i="12"/>
  <c r="W168" i="12"/>
  <c r="X168" i="12" s="1"/>
  <c r="Y168" i="12" s="1"/>
  <c r="T168" i="12"/>
  <c r="S168" i="12"/>
  <c r="O168" i="12"/>
  <c r="P168" i="12" s="1"/>
  <c r="L168" i="12"/>
  <c r="K168" i="12"/>
  <c r="I168" i="12"/>
  <c r="E168" i="12" s="1"/>
  <c r="D168" i="12"/>
  <c r="C168" i="12"/>
  <c r="AU167" i="12"/>
  <c r="AV167" i="12" s="1"/>
  <c r="AW167" i="12" s="1"/>
  <c r="AR167" i="12"/>
  <c r="AQ167" i="12"/>
  <c r="AS167" i="12" s="1"/>
  <c r="AM167" i="12"/>
  <c r="AJ167" i="12"/>
  <c r="AI167" i="12"/>
  <c r="AG167" i="12"/>
  <c r="AC167" i="12" s="1"/>
  <c r="AB167" i="12"/>
  <c r="AA167" i="12"/>
  <c r="W167" i="12"/>
  <c r="X167" i="12" s="1"/>
  <c r="Y167" i="12" s="1"/>
  <c r="T167" i="12"/>
  <c r="S167" i="12"/>
  <c r="O167" i="12"/>
  <c r="P167" i="12" s="1"/>
  <c r="L167" i="12"/>
  <c r="K167" i="12"/>
  <c r="I167" i="12"/>
  <c r="E167" i="12" s="1"/>
  <c r="D167" i="12"/>
  <c r="C167" i="12"/>
  <c r="AU166" i="12"/>
  <c r="AV166" i="12" s="1"/>
  <c r="AW166" i="12" s="1"/>
  <c r="AR166" i="12"/>
  <c r="AQ166" i="12"/>
  <c r="AM166" i="12"/>
  <c r="AN166" i="12" s="1"/>
  <c r="AJ166" i="12"/>
  <c r="AI166" i="12"/>
  <c r="AG166" i="12"/>
  <c r="AC166" i="12" s="1"/>
  <c r="AB166" i="12"/>
  <c r="AA166" i="12"/>
  <c r="W166" i="12"/>
  <c r="X166" i="12" s="1"/>
  <c r="Y166" i="12" s="1"/>
  <c r="T166" i="12"/>
  <c r="S166" i="12"/>
  <c r="O166" i="12"/>
  <c r="P166" i="12" s="1"/>
  <c r="L166" i="12"/>
  <c r="K166" i="12"/>
  <c r="I166" i="12"/>
  <c r="E166" i="12" s="1"/>
  <c r="D166" i="12"/>
  <c r="C166" i="12"/>
  <c r="AU165" i="12"/>
  <c r="AV165" i="12" s="1"/>
  <c r="AW165" i="12" s="1"/>
  <c r="AR165" i="12"/>
  <c r="AQ165" i="12"/>
  <c r="AM165" i="12"/>
  <c r="AJ165" i="12"/>
  <c r="AI165" i="12"/>
  <c r="AG165" i="12"/>
  <c r="AC165" i="12" s="1"/>
  <c r="AB165" i="12"/>
  <c r="AA165" i="12"/>
  <c r="W165" i="12"/>
  <c r="X165" i="12" s="1"/>
  <c r="Y165" i="12" s="1"/>
  <c r="T165" i="12"/>
  <c r="S165" i="12"/>
  <c r="O165" i="12"/>
  <c r="P165" i="12" s="1"/>
  <c r="L165" i="12"/>
  <c r="K165" i="12"/>
  <c r="I165" i="12"/>
  <c r="E165" i="12" s="1"/>
  <c r="D165" i="12"/>
  <c r="C165" i="12"/>
  <c r="AU146" i="12"/>
  <c r="AV146" i="12" s="1"/>
  <c r="AW146" i="12" s="1"/>
  <c r="AR146" i="12"/>
  <c r="AQ146" i="12"/>
  <c r="AM146" i="12"/>
  <c r="AN146" i="12" s="1"/>
  <c r="AJ146" i="12"/>
  <c r="AI146" i="12"/>
  <c r="AG146" i="12"/>
  <c r="AC146" i="12" s="1"/>
  <c r="AB146" i="12"/>
  <c r="AA146" i="12"/>
  <c r="W146" i="12"/>
  <c r="Y146" i="12" s="1"/>
  <c r="T146" i="12"/>
  <c r="S146" i="12"/>
  <c r="O146" i="12"/>
  <c r="P146" i="12" s="1"/>
  <c r="L146" i="12"/>
  <c r="K146" i="12"/>
  <c r="I146" i="12"/>
  <c r="E146" i="12" s="1"/>
  <c r="D146" i="12"/>
  <c r="C146" i="12"/>
  <c r="AU145" i="12"/>
  <c r="AV145" i="12" s="1"/>
  <c r="AW145" i="12" s="1"/>
  <c r="AR145" i="12"/>
  <c r="AQ145" i="12"/>
  <c r="AM145" i="12"/>
  <c r="AN145" i="12" s="1"/>
  <c r="AJ145" i="12"/>
  <c r="AI145" i="12"/>
  <c r="AG145" i="12"/>
  <c r="AC145" i="12" s="1"/>
  <c r="AB145" i="12"/>
  <c r="AA145" i="12"/>
  <c r="W145" i="12"/>
  <c r="Y145" i="12" s="1"/>
  <c r="T145" i="12"/>
  <c r="S145" i="12"/>
  <c r="O145" i="12"/>
  <c r="P145" i="12" s="1"/>
  <c r="Q145" i="12" s="1"/>
  <c r="L145" i="12"/>
  <c r="K145" i="12"/>
  <c r="I145" i="12"/>
  <c r="E145" i="12" s="1"/>
  <c r="D145" i="12"/>
  <c r="C145" i="12"/>
  <c r="AU144" i="12"/>
  <c r="AR144" i="12"/>
  <c r="AQ144" i="12"/>
  <c r="AM144" i="12"/>
  <c r="AN144" i="12" s="1"/>
  <c r="AO144" i="12" s="1"/>
  <c r="AJ144" i="12"/>
  <c r="AI144" i="12"/>
  <c r="AG144" i="12"/>
  <c r="AC144" i="12" s="1"/>
  <c r="AB144" i="12"/>
  <c r="AA144" i="12"/>
  <c r="W144" i="12"/>
  <c r="Y144" i="12" s="1"/>
  <c r="T144" i="12"/>
  <c r="S144" i="12"/>
  <c r="U144" i="12" s="1"/>
  <c r="O144" i="12"/>
  <c r="P144" i="12" s="1"/>
  <c r="Q144" i="12" s="1"/>
  <c r="L144" i="12"/>
  <c r="K144" i="12"/>
  <c r="I144" i="12"/>
  <c r="E144" i="12" s="1"/>
  <c r="D144" i="12"/>
  <c r="C144" i="12"/>
  <c r="AU143" i="12"/>
  <c r="AV143" i="12" s="1"/>
  <c r="AR143" i="12"/>
  <c r="AQ143" i="12"/>
  <c r="AM143" i="12"/>
  <c r="AN143" i="12" s="1"/>
  <c r="AJ143" i="12"/>
  <c r="AI143" i="12"/>
  <c r="AG143" i="12"/>
  <c r="AC143" i="12" s="1"/>
  <c r="AB143" i="12"/>
  <c r="AA143" i="12"/>
  <c r="W143" i="12"/>
  <c r="Y143" i="12" s="1"/>
  <c r="T143" i="12"/>
  <c r="S143" i="12"/>
  <c r="U143" i="12" s="1"/>
  <c r="O143" i="12"/>
  <c r="P143" i="12" s="1"/>
  <c r="L143" i="12"/>
  <c r="K143" i="12"/>
  <c r="I143" i="12"/>
  <c r="E143" i="12" s="1"/>
  <c r="D143" i="12"/>
  <c r="C143" i="12"/>
  <c r="AU142" i="12"/>
  <c r="AV142" i="12" s="1"/>
  <c r="AW142" i="12" s="1"/>
  <c r="AR142" i="12"/>
  <c r="AQ142" i="12"/>
  <c r="AM142" i="12"/>
  <c r="AN142" i="12" s="1"/>
  <c r="AJ142" i="12"/>
  <c r="AI142" i="12"/>
  <c r="AG142" i="12"/>
  <c r="AC142" i="12" s="1"/>
  <c r="AB142" i="12"/>
  <c r="AA142" i="12"/>
  <c r="W142" i="12"/>
  <c r="Y142" i="12" s="1"/>
  <c r="T142" i="12"/>
  <c r="S142" i="12"/>
  <c r="O142" i="12"/>
  <c r="P142" i="12" s="1"/>
  <c r="L142" i="12"/>
  <c r="K142" i="12"/>
  <c r="I142" i="12"/>
  <c r="E142" i="12" s="1"/>
  <c r="D142" i="12"/>
  <c r="C142" i="12"/>
  <c r="AU141" i="12"/>
  <c r="AR141" i="12"/>
  <c r="AQ141" i="12"/>
  <c r="AM141" i="12"/>
  <c r="AN141" i="12" s="1"/>
  <c r="AJ141" i="12"/>
  <c r="AI141" i="12"/>
  <c r="AG141" i="12"/>
  <c r="AC141" i="12" s="1"/>
  <c r="AB141" i="12"/>
  <c r="AA141" i="12"/>
  <c r="W141" i="12"/>
  <c r="Y141" i="12" s="1"/>
  <c r="T141" i="12"/>
  <c r="S141" i="12"/>
  <c r="O141" i="12"/>
  <c r="P141" i="12" s="1"/>
  <c r="Q141" i="12" s="1"/>
  <c r="L141" i="12"/>
  <c r="M141" i="12" s="1"/>
  <c r="K141" i="12"/>
  <c r="I141" i="12"/>
  <c r="E141" i="12" s="1"/>
  <c r="D141" i="12"/>
  <c r="C141" i="12"/>
  <c r="W140" i="12"/>
  <c r="Y140" i="12" s="1"/>
  <c r="T140" i="12"/>
  <c r="S140" i="12"/>
  <c r="O140" i="12"/>
  <c r="P140" i="12" s="1"/>
  <c r="L140" i="12"/>
  <c r="K140" i="12"/>
  <c r="I140" i="12"/>
  <c r="E140" i="12" s="1"/>
  <c r="D140" i="12"/>
  <c r="C140" i="12"/>
  <c r="W139" i="12"/>
  <c r="Y139" i="12" s="1"/>
  <c r="T139" i="12"/>
  <c r="S139" i="12"/>
  <c r="O139" i="12"/>
  <c r="L139" i="12"/>
  <c r="K139" i="12"/>
  <c r="I139" i="12"/>
  <c r="E139" i="12" s="1"/>
  <c r="D139" i="12"/>
  <c r="C139" i="12"/>
  <c r="AU76" i="12"/>
  <c r="AV76" i="12" s="1"/>
  <c r="AW76" i="12" s="1"/>
  <c r="AR76" i="12"/>
  <c r="AQ76" i="12"/>
  <c r="AM76" i="12"/>
  <c r="AN76" i="12" s="1"/>
  <c r="AJ76" i="12"/>
  <c r="AI76" i="12"/>
  <c r="AG76" i="12"/>
  <c r="AC76" i="12" s="1"/>
  <c r="AB76" i="12"/>
  <c r="AA76" i="12"/>
  <c r="W76" i="12"/>
  <c r="X76" i="12" s="1"/>
  <c r="Y76" i="12" s="1"/>
  <c r="T76" i="12"/>
  <c r="S76" i="12"/>
  <c r="O76" i="12"/>
  <c r="P76" i="12" s="1"/>
  <c r="L76" i="12"/>
  <c r="K76" i="12"/>
  <c r="I76" i="12"/>
  <c r="E76" i="12" s="1"/>
  <c r="D76" i="12"/>
  <c r="C76" i="12"/>
  <c r="AU75" i="12"/>
  <c r="AV75" i="12" s="1"/>
  <c r="AW75" i="12" s="1"/>
  <c r="AR75" i="12"/>
  <c r="AQ75" i="12"/>
  <c r="AS75" i="12" s="1"/>
  <c r="AM75" i="12"/>
  <c r="AJ75" i="12"/>
  <c r="AI75" i="12"/>
  <c r="AG75" i="12"/>
  <c r="AC75" i="12" s="1"/>
  <c r="AB75" i="12"/>
  <c r="AA75" i="12"/>
  <c r="W75" i="12"/>
  <c r="X75" i="12" s="1"/>
  <c r="Y75" i="12" s="1"/>
  <c r="T75" i="12"/>
  <c r="S75" i="12"/>
  <c r="O75" i="12"/>
  <c r="L75" i="12"/>
  <c r="K75" i="12"/>
  <c r="I75" i="12"/>
  <c r="E75" i="12" s="1"/>
  <c r="D75" i="12"/>
  <c r="C75" i="12"/>
  <c r="AU74" i="12"/>
  <c r="AV74" i="12" s="1"/>
  <c r="AW74" i="12" s="1"/>
  <c r="AR74" i="12"/>
  <c r="AQ74" i="12"/>
  <c r="AM74" i="12"/>
  <c r="AN74" i="12" s="1"/>
  <c r="AJ74" i="12"/>
  <c r="AI74" i="12"/>
  <c r="AG74" i="12"/>
  <c r="AC74" i="12" s="1"/>
  <c r="AB74" i="12"/>
  <c r="AA74" i="12"/>
  <c r="W74" i="12"/>
  <c r="X74" i="12" s="1"/>
  <c r="Y74" i="12" s="1"/>
  <c r="T74" i="12"/>
  <c r="S74" i="12"/>
  <c r="O74" i="12"/>
  <c r="P74" i="12" s="1"/>
  <c r="L74" i="12"/>
  <c r="K74" i="12"/>
  <c r="I74" i="12"/>
  <c r="E74" i="12" s="1"/>
  <c r="D74" i="12"/>
  <c r="C74" i="12"/>
  <c r="AU73" i="12"/>
  <c r="AV73" i="12" s="1"/>
  <c r="AW73" i="12" s="1"/>
  <c r="AR73" i="12"/>
  <c r="AQ73" i="12"/>
  <c r="AS73" i="12" s="1"/>
  <c r="AM73" i="12"/>
  <c r="AJ73" i="12"/>
  <c r="AI73" i="12"/>
  <c r="AG73" i="12"/>
  <c r="AC73" i="12" s="1"/>
  <c r="AB73" i="12"/>
  <c r="AA73" i="12"/>
  <c r="W73" i="12"/>
  <c r="X73" i="12" s="1"/>
  <c r="Y73" i="12" s="1"/>
  <c r="T73" i="12"/>
  <c r="S73" i="12"/>
  <c r="O73" i="12"/>
  <c r="L73" i="12"/>
  <c r="K73" i="12"/>
  <c r="I73" i="12"/>
  <c r="E73" i="12" s="1"/>
  <c r="D73" i="12"/>
  <c r="C73" i="12"/>
  <c r="AU72" i="12"/>
  <c r="AV72" i="12" s="1"/>
  <c r="AW72" i="12" s="1"/>
  <c r="AR72" i="12"/>
  <c r="AQ72" i="12"/>
  <c r="AM72" i="12"/>
  <c r="AN72" i="12" s="1"/>
  <c r="AJ72" i="12"/>
  <c r="AI72" i="12"/>
  <c r="AG72" i="12"/>
  <c r="AC72" i="12" s="1"/>
  <c r="AB72" i="12"/>
  <c r="AA72" i="12"/>
  <c r="W72" i="12"/>
  <c r="X72" i="12" s="1"/>
  <c r="Y72" i="12" s="1"/>
  <c r="T72" i="12"/>
  <c r="S72" i="12"/>
  <c r="O72" i="12"/>
  <c r="P72" i="12" s="1"/>
  <c r="L72" i="12"/>
  <c r="K72" i="12"/>
  <c r="I72" i="12"/>
  <c r="E72" i="12" s="1"/>
  <c r="D72" i="12"/>
  <c r="C72" i="12"/>
  <c r="AU71" i="12"/>
  <c r="AV71" i="12" s="1"/>
  <c r="AW71" i="12" s="1"/>
  <c r="AR71" i="12"/>
  <c r="AQ71" i="12"/>
  <c r="AS71" i="12" s="1"/>
  <c r="AM71" i="12"/>
  <c r="AJ71" i="12"/>
  <c r="AI71" i="12"/>
  <c r="AG71" i="12"/>
  <c r="AC71" i="12" s="1"/>
  <c r="AB71" i="12"/>
  <c r="AA71" i="12"/>
  <c r="W71" i="12"/>
  <c r="X71" i="12" s="1"/>
  <c r="Y71" i="12" s="1"/>
  <c r="T71" i="12"/>
  <c r="S71" i="12"/>
  <c r="O71" i="12"/>
  <c r="L71" i="12"/>
  <c r="K71" i="12"/>
  <c r="I71" i="12"/>
  <c r="E71" i="12" s="1"/>
  <c r="D71" i="12"/>
  <c r="C71" i="12"/>
  <c r="AU70" i="12"/>
  <c r="AV70" i="12" s="1"/>
  <c r="AW70" i="12" s="1"/>
  <c r="AR70" i="12"/>
  <c r="AQ70" i="12"/>
  <c r="AM70" i="12"/>
  <c r="AN70" i="12" s="1"/>
  <c r="AJ70" i="12"/>
  <c r="AI70" i="12"/>
  <c r="AG70" i="12"/>
  <c r="AC70" i="12" s="1"/>
  <c r="AB70" i="12"/>
  <c r="AA70" i="12"/>
  <c r="W70" i="12"/>
  <c r="X70" i="12" s="1"/>
  <c r="Y70" i="12" s="1"/>
  <c r="T70" i="12"/>
  <c r="S70" i="12"/>
  <c r="O70" i="12"/>
  <c r="P70" i="12" s="1"/>
  <c r="L70" i="12"/>
  <c r="K70" i="12"/>
  <c r="I70" i="12"/>
  <c r="E70" i="12" s="1"/>
  <c r="D70" i="12"/>
  <c r="C70" i="12"/>
  <c r="AU69" i="12"/>
  <c r="AV69" i="12" s="1"/>
  <c r="AW69" i="12" s="1"/>
  <c r="AR69" i="12"/>
  <c r="AS69" i="12" s="1"/>
  <c r="AQ69" i="12"/>
  <c r="AM69" i="12"/>
  <c r="AN69" i="12" s="1"/>
  <c r="AJ69" i="12"/>
  <c r="AI69" i="12"/>
  <c r="AG69" i="12"/>
  <c r="AC69" i="12" s="1"/>
  <c r="AB69" i="12"/>
  <c r="AA69" i="12"/>
  <c r="W69" i="12"/>
  <c r="X69" i="12" s="1"/>
  <c r="Y69" i="12" s="1"/>
  <c r="T69" i="12"/>
  <c r="S69" i="12"/>
  <c r="O69" i="12"/>
  <c r="L69" i="12"/>
  <c r="K69" i="12"/>
  <c r="I69" i="12"/>
  <c r="E69" i="12" s="1"/>
  <c r="D69" i="12"/>
  <c r="C69" i="12"/>
  <c r="AU68" i="12"/>
  <c r="AV68" i="12" s="1"/>
  <c r="AW68" i="12" s="1"/>
  <c r="AR68" i="12"/>
  <c r="AQ68" i="12"/>
  <c r="AM68" i="12"/>
  <c r="AN68" i="12" s="1"/>
  <c r="AJ68" i="12"/>
  <c r="AI68" i="12"/>
  <c r="AG68" i="12"/>
  <c r="AC68" i="12" s="1"/>
  <c r="AB68" i="12"/>
  <c r="AA68" i="12"/>
  <c r="W68" i="12"/>
  <c r="X68" i="12" s="1"/>
  <c r="Y68" i="12" s="1"/>
  <c r="T68" i="12"/>
  <c r="S68" i="12"/>
  <c r="O68" i="12"/>
  <c r="P68" i="12" s="1"/>
  <c r="L68" i="12"/>
  <c r="K68" i="12"/>
  <c r="I68" i="12"/>
  <c r="E68" i="12" s="1"/>
  <c r="D68" i="12"/>
  <c r="C68" i="12"/>
  <c r="AU67" i="12"/>
  <c r="AV67" i="12" s="1"/>
  <c r="AW67" i="12" s="1"/>
  <c r="AR67" i="12"/>
  <c r="AQ67" i="12"/>
  <c r="AM67" i="12"/>
  <c r="AJ67" i="12"/>
  <c r="AI67" i="12"/>
  <c r="AG67" i="12"/>
  <c r="AC67" i="12" s="1"/>
  <c r="AB67" i="12"/>
  <c r="AA67" i="12"/>
  <c r="W67" i="12"/>
  <c r="X67" i="12" s="1"/>
  <c r="Y67" i="12" s="1"/>
  <c r="T67" i="12"/>
  <c r="S67" i="12"/>
  <c r="O67" i="12"/>
  <c r="L67" i="12"/>
  <c r="K67" i="12"/>
  <c r="I67" i="12"/>
  <c r="E67" i="12" s="1"/>
  <c r="D67" i="12"/>
  <c r="C67" i="12"/>
  <c r="AU66" i="12"/>
  <c r="AV66" i="12" s="1"/>
  <c r="AW66" i="12" s="1"/>
  <c r="AR66" i="12"/>
  <c r="AQ66" i="12"/>
  <c r="AM66" i="12"/>
  <c r="AN66" i="12" s="1"/>
  <c r="AJ66" i="12"/>
  <c r="AI66" i="12"/>
  <c r="AG66" i="12"/>
  <c r="AC66" i="12" s="1"/>
  <c r="AB66" i="12"/>
  <c r="AA66" i="12"/>
  <c r="W66" i="12"/>
  <c r="X66" i="12" s="1"/>
  <c r="Y66" i="12" s="1"/>
  <c r="T66" i="12"/>
  <c r="S66" i="12"/>
  <c r="O66" i="12"/>
  <c r="P66" i="12" s="1"/>
  <c r="L66" i="12"/>
  <c r="K66" i="12"/>
  <c r="I66" i="12"/>
  <c r="E66" i="12" s="1"/>
  <c r="D66" i="12"/>
  <c r="C66" i="12"/>
  <c r="W65" i="12"/>
  <c r="X65" i="12" s="1"/>
  <c r="Y65" i="12" s="1"/>
  <c r="T65" i="12"/>
  <c r="S65" i="12"/>
  <c r="I65" i="12"/>
  <c r="E65" i="12" s="1"/>
  <c r="D65" i="12"/>
  <c r="C65" i="12"/>
  <c r="W64" i="12"/>
  <c r="X64" i="12" s="1"/>
  <c r="T64" i="12"/>
  <c r="S64" i="12"/>
  <c r="I64" i="12"/>
  <c r="E64" i="12" s="1"/>
  <c r="D64" i="12"/>
  <c r="C64" i="12"/>
  <c r="W63" i="12"/>
  <c r="X63" i="12" s="1"/>
  <c r="Y63" i="12" s="1"/>
  <c r="T63" i="12"/>
  <c r="S63" i="12"/>
  <c r="O63" i="12"/>
  <c r="L63" i="12"/>
  <c r="K63" i="12"/>
  <c r="I63" i="12"/>
  <c r="E63" i="12" s="1"/>
  <c r="D63" i="12"/>
  <c r="C63" i="12"/>
  <c r="W62" i="12"/>
  <c r="X62" i="12" s="1"/>
  <c r="Y62" i="12" s="1"/>
  <c r="T62" i="12"/>
  <c r="S62" i="12"/>
  <c r="O62" i="12"/>
  <c r="P62" i="12" s="1"/>
  <c r="L62" i="12"/>
  <c r="K62" i="12"/>
  <c r="I62" i="12"/>
  <c r="E62" i="12" s="1"/>
  <c r="D62" i="12"/>
  <c r="C62" i="12"/>
  <c r="W61" i="12"/>
  <c r="X61" i="12" s="1"/>
  <c r="Y61" i="12" s="1"/>
  <c r="T61" i="12"/>
  <c r="S61" i="12"/>
  <c r="U61" i="12" s="1"/>
  <c r="O61" i="12"/>
  <c r="P61" i="12" s="1"/>
  <c r="L61" i="12"/>
  <c r="K61" i="12"/>
  <c r="I61" i="12"/>
  <c r="E61" i="12" s="1"/>
  <c r="D61" i="12"/>
  <c r="C61" i="12"/>
  <c r="W60" i="12"/>
  <c r="X60" i="12" s="1"/>
  <c r="Y60" i="12" s="1"/>
  <c r="T60" i="12"/>
  <c r="S60" i="12"/>
  <c r="O60" i="12"/>
  <c r="L60" i="12"/>
  <c r="K60" i="12"/>
  <c r="I60" i="12"/>
  <c r="E60" i="12" s="1"/>
  <c r="D60" i="12"/>
  <c r="C60" i="12"/>
  <c r="W59" i="12"/>
  <c r="X59" i="12" s="1"/>
  <c r="Y59" i="12" s="1"/>
  <c r="T59" i="12"/>
  <c r="S59" i="12"/>
  <c r="O59" i="12"/>
  <c r="L59" i="12"/>
  <c r="K59" i="12"/>
  <c r="I59" i="12"/>
  <c r="E59" i="12" s="1"/>
  <c r="D59" i="12"/>
  <c r="C59" i="12"/>
  <c r="W58" i="12"/>
  <c r="X58" i="12" s="1"/>
  <c r="Y58" i="12" s="1"/>
  <c r="T58" i="12"/>
  <c r="S58" i="12"/>
  <c r="O58" i="12"/>
  <c r="P58" i="12" s="1"/>
  <c r="L58" i="12"/>
  <c r="K58" i="12"/>
  <c r="I58" i="12"/>
  <c r="E58" i="12" s="1"/>
  <c r="D58" i="12"/>
  <c r="C58" i="12"/>
  <c r="W57" i="12"/>
  <c r="X57" i="12" s="1"/>
  <c r="Y57" i="12" s="1"/>
  <c r="T57" i="12"/>
  <c r="S57" i="12"/>
  <c r="O57" i="12"/>
  <c r="P57" i="12" s="1"/>
  <c r="L57" i="12"/>
  <c r="K57" i="12"/>
  <c r="I57" i="12"/>
  <c r="E57" i="12" s="1"/>
  <c r="D57" i="12"/>
  <c r="C57" i="12"/>
  <c r="W56" i="12"/>
  <c r="X56" i="12" s="1"/>
  <c r="Y56" i="12" s="1"/>
  <c r="T56" i="12"/>
  <c r="S56" i="12"/>
  <c r="O56" i="12"/>
  <c r="P56" i="12" s="1"/>
  <c r="L56" i="12"/>
  <c r="K56" i="12"/>
  <c r="I56" i="12"/>
  <c r="E56" i="12" s="1"/>
  <c r="D56" i="12"/>
  <c r="C56" i="12"/>
  <c r="W20" i="12"/>
  <c r="X20" i="12" s="1"/>
  <c r="Y20" i="12" s="1"/>
  <c r="T20" i="12"/>
  <c r="S20" i="12"/>
  <c r="O20" i="12"/>
  <c r="L20" i="12"/>
  <c r="K20" i="12"/>
  <c r="I20" i="12"/>
  <c r="E20" i="12" s="1"/>
  <c r="D20" i="12"/>
  <c r="C20" i="12"/>
  <c r="W19" i="12"/>
  <c r="X19" i="12" s="1"/>
  <c r="Y19" i="12" s="1"/>
  <c r="T19" i="12"/>
  <c r="S19" i="12"/>
  <c r="O19" i="12"/>
  <c r="P19" i="12" s="1"/>
  <c r="L19" i="12"/>
  <c r="K19" i="12"/>
  <c r="I19" i="12"/>
  <c r="E19" i="12" s="1"/>
  <c r="D19" i="12"/>
  <c r="C19" i="12"/>
  <c r="W18" i="12"/>
  <c r="X18" i="12" s="1"/>
  <c r="Y18" i="12" s="1"/>
  <c r="T18" i="12"/>
  <c r="S18" i="12"/>
  <c r="O18" i="12"/>
  <c r="P18" i="12" s="1"/>
  <c r="L18" i="12"/>
  <c r="K18" i="12"/>
  <c r="I18" i="12"/>
  <c r="E18" i="12" s="1"/>
  <c r="D18" i="12"/>
  <c r="C18" i="12"/>
  <c r="W17" i="12"/>
  <c r="X17" i="12" s="1"/>
  <c r="Y17" i="12" s="1"/>
  <c r="T17" i="12"/>
  <c r="S17" i="12"/>
  <c r="O17" i="12"/>
  <c r="P17" i="12" s="1"/>
  <c r="L17" i="12"/>
  <c r="K17" i="12"/>
  <c r="I17" i="12"/>
  <c r="E17" i="12" s="1"/>
  <c r="D17" i="12"/>
  <c r="C17" i="12"/>
  <c r="W16" i="12"/>
  <c r="X16" i="12" s="1"/>
  <c r="Y16" i="12" s="1"/>
  <c r="T16" i="12"/>
  <c r="S16" i="12"/>
  <c r="O16" i="12"/>
  <c r="L16" i="12"/>
  <c r="K16" i="12"/>
  <c r="I16" i="12"/>
  <c r="E16" i="12" s="1"/>
  <c r="D16" i="12"/>
  <c r="C16" i="12"/>
  <c r="M61" i="12" l="1"/>
  <c r="M72" i="12"/>
  <c r="AS76" i="12"/>
  <c r="U60" i="12"/>
  <c r="U72" i="12"/>
  <c r="M142" i="12"/>
  <c r="AK144" i="12"/>
  <c r="AS166" i="12"/>
  <c r="U59" i="12"/>
  <c r="U63" i="12"/>
  <c r="U65" i="12"/>
  <c r="AS67" i="12"/>
  <c r="U71" i="12"/>
  <c r="AK76" i="12"/>
  <c r="U139" i="12"/>
  <c r="AK141" i="12"/>
  <c r="M145" i="12"/>
  <c r="U17" i="12"/>
  <c r="U20" i="12"/>
  <c r="M58" i="12"/>
  <c r="U58" i="12"/>
  <c r="AK68" i="12"/>
  <c r="AS68" i="12"/>
  <c r="U168" i="12"/>
  <c r="U145" i="12"/>
  <c r="M146" i="12"/>
  <c r="AS165" i="12"/>
  <c r="AK168" i="12"/>
  <c r="U56" i="12"/>
  <c r="AO143" i="12"/>
  <c r="M19" i="12"/>
  <c r="U19" i="12"/>
  <c r="M57" i="12"/>
  <c r="M140" i="12"/>
  <c r="U140" i="12"/>
  <c r="U142" i="12"/>
  <c r="AK167" i="12"/>
  <c r="U16" i="12"/>
  <c r="M18" i="12"/>
  <c r="U18" i="12"/>
  <c r="M62" i="12"/>
  <c r="U62" i="12"/>
  <c r="U67" i="12"/>
  <c r="M68" i="12"/>
  <c r="U68" i="12"/>
  <c r="AK72" i="12"/>
  <c r="AS72" i="12"/>
  <c r="U75" i="12"/>
  <c r="M76" i="12"/>
  <c r="U76" i="12"/>
  <c r="AK145" i="12"/>
  <c r="AK146" i="12"/>
  <c r="U167" i="12"/>
  <c r="U170" i="12"/>
  <c r="M66" i="12"/>
  <c r="U66" i="12"/>
  <c r="AK70" i="12"/>
  <c r="AS70" i="12"/>
  <c r="U73" i="12"/>
  <c r="M74" i="12"/>
  <c r="U74" i="12"/>
  <c r="AS141" i="12"/>
  <c r="AS142" i="12"/>
  <c r="AK143" i="12"/>
  <c r="AS143" i="12"/>
  <c r="U166" i="12"/>
  <c r="AS168" i="12"/>
  <c r="M170" i="12"/>
  <c r="U57" i="12"/>
  <c r="AK66" i="12"/>
  <c r="AS66" i="12"/>
  <c r="U69" i="12"/>
  <c r="M70" i="12"/>
  <c r="U70" i="12"/>
  <c r="AK74" i="12"/>
  <c r="AS74" i="12"/>
  <c r="M143" i="12"/>
  <c r="AS144" i="12"/>
  <c r="AS146" i="12"/>
  <c r="AK165" i="12"/>
  <c r="AK166" i="12"/>
  <c r="M16" i="12"/>
  <c r="Q18" i="12"/>
  <c r="M20" i="12"/>
  <c r="Q57" i="12"/>
  <c r="M59" i="12"/>
  <c r="Q61" i="12"/>
  <c r="M63" i="12"/>
  <c r="Q66" i="12"/>
  <c r="M67" i="12"/>
  <c r="Q68" i="12"/>
  <c r="M69" i="12"/>
  <c r="Q70" i="12"/>
  <c r="M71" i="12"/>
  <c r="Q72" i="12"/>
  <c r="M73" i="12"/>
  <c r="Q74" i="12"/>
  <c r="M75" i="12"/>
  <c r="Q76" i="12"/>
  <c r="M139" i="12"/>
  <c r="AV144" i="12"/>
  <c r="AW144" i="12" s="1"/>
  <c r="U165" i="12"/>
  <c r="AN165" i="12"/>
  <c r="AO165" i="12" s="1"/>
  <c r="P60" i="12"/>
  <c r="Q60" i="12" s="1"/>
  <c r="AN67" i="12"/>
  <c r="AO67" i="12" s="1"/>
  <c r="AN71" i="12"/>
  <c r="AO71" i="12" s="1"/>
  <c r="AN73" i="12"/>
  <c r="AO73" i="12" s="1"/>
  <c r="AN75" i="12"/>
  <c r="AO75" i="12" s="1"/>
  <c r="AV141" i="12"/>
  <c r="AW141" i="12" s="1"/>
  <c r="U169" i="12"/>
  <c r="P170" i="12"/>
  <c r="Q170" i="12" s="1"/>
  <c r="Q17" i="12"/>
  <c r="Q56" i="12"/>
  <c r="Y64" i="12"/>
  <c r="AO69" i="12"/>
  <c r="P16" i="12"/>
  <c r="Q16" i="12" s="1"/>
  <c r="M17" i="12"/>
  <c r="Q19" i="12"/>
  <c r="P20" i="12"/>
  <c r="Q20" i="12" s="1"/>
  <c r="M56" i="12"/>
  <c r="Q58" i="12"/>
  <c r="P59" i="12"/>
  <c r="Q59" i="12" s="1"/>
  <c r="M60" i="12"/>
  <c r="Q62" i="12"/>
  <c r="P63" i="12"/>
  <c r="Q63" i="12" s="1"/>
  <c r="U64" i="12"/>
  <c r="AO66" i="12"/>
  <c r="P67" i="12"/>
  <c r="Q67" i="12" s="1"/>
  <c r="AK67" i="12"/>
  <c r="AO68" i="12"/>
  <c r="P69" i="12"/>
  <c r="Q69" i="12" s="1"/>
  <c r="AK69" i="12"/>
  <c r="AO70" i="12"/>
  <c r="P71" i="12"/>
  <c r="Q71" i="12" s="1"/>
  <c r="AK71" i="12"/>
  <c r="AO72" i="12"/>
  <c r="P73" i="12"/>
  <c r="Q73" i="12" s="1"/>
  <c r="AK73" i="12"/>
  <c r="AO74" i="12"/>
  <c r="P75" i="12"/>
  <c r="Q75" i="12" s="1"/>
  <c r="AK75" i="12"/>
  <c r="AO76" i="12"/>
  <c r="P139" i="12"/>
  <c r="Q139" i="12" s="1"/>
  <c r="Q140" i="12"/>
  <c r="AN167" i="12"/>
  <c r="AO167" i="12" s="1"/>
  <c r="X171" i="12"/>
  <c r="Y171" i="12" s="1"/>
  <c r="U141" i="12"/>
  <c r="AO142" i="12"/>
  <c r="M165" i="12"/>
  <c r="Q166" i="12"/>
  <c r="M167" i="12"/>
  <c r="Q168" i="12"/>
  <c r="M169" i="12"/>
  <c r="AK142" i="12"/>
  <c r="M144" i="12"/>
  <c r="AS145" i="12"/>
  <c r="U146" i="12"/>
  <c r="Q165" i="12"/>
  <c r="M166" i="12"/>
  <c r="Q167" i="12"/>
  <c r="M168" i="12"/>
  <c r="Q169" i="12"/>
  <c r="Q143" i="12"/>
  <c r="AO146" i="12"/>
  <c r="AO166" i="12"/>
  <c r="AO168" i="12"/>
  <c r="U171" i="12"/>
  <c r="AO141" i="12"/>
  <c r="Q142" i="12"/>
  <c r="AW143" i="12"/>
  <c r="AO145" i="12"/>
  <c r="Q146" i="12"/>
  <c r="Y170" i="12"/>
  <c r="H63" i="5" l="1"/>
  <c r="H62" i="5"/>
  <c r="G95" i="6"/>
  <c r="J95" i="6" s="1"/>
  <c r="G113" i="6"/>
  <c r="H113" i="6" s="1"/>
  <c r="G114" i="6"/>
  <c r="H114" i="6" s="1"/>
  <c r="G120" i="6"/>
  <c r="H120" i="6" s="1"/>
  <c r="G117" i="6"/>
  <c r="J117" i="6" s="1"/>
  <c r="K117" i="6" s="1"/>
  <c r="G101" i="6"/>
  <c r="H101" i="6" s="1"/>
  <c r="G100" i="6"/>
  <c r="J100" i="6" s="1"/>
  <c r="G62" i="6"/>
  <c r="H62" i="6" s="1"/>
  <c r="G61" i="6"/>
  <c r="J61" i="6" s="1"/>
  <c r="F95" i="6"/>
  <c r="D95" i="6"/>
  <c r="F113" i="6"/>
  <c r="D113" i="6"/>
  <c r="F114" i="6"/>
  <c r="D114" i="6"/>
  <c r="F120" i="6"/>
  <c r="D120" i="6"/>
  <c r="F117" i="6"/>
  <c r="D117" i="6"/>
  <c r="F101" i="6"/>
  <c r="D101" i="6"/>
  <c r="F100" i="6"/>
  <c r="D100" i="6"/>
  <c r="F62" i="6"/>
  <c r="D62" i="6"/>
  <c r="F61" i="6"/>
  <c r="D61" i="6"/>
  <c r="AF14" i="6" l="1"/>
  <c r="AJ14" i="6" s="1"/>
  <c r="AF42" i="6"/>
  <c r="AF64" i="6"/>
  <c r="AF94" i="6"/>
  <c r="AF111" i="6"/>
  <c r="AF131" i="6"/>
  <c r="AF158" i="6"/>
  <c r="AF178" i="6"/>
  <c r="AF198" i="6"/>
  <c r="AF39" i="6"/>
  <c r="AF59" i="6"/>
  <c r="AF80" i="6"/>
  <c r="AF98" i="6"/>
  <c r="AF123" i="6"/>
  <c r="AF142" i="6"/>
  <c r="AF163" i="6"/>
  <c r="AF179" i="6"/>
  <c r="AF195" i="6"/>
  <c r="AF211" i="6"/>
  <c r="AF227" i="6"/>
  <c r="AF28" i="6"/>
  <c r="AF44" i="6"/>
  <c r="AF60" i="6"/>
  <c r="AF77" i="6"/>
  <c r="AF92" i="6"/>
  <c r="AF109" i="6"/>
  <c r="AF37" i="6"/>
  <c r="AF93" i="6"/>
  <c r="AF148" i="6"/>
  <c r="AF181" i="6"/>
  <c r="AF209" i="6"/>
  <c r="AF206" i="6"/>
  <c r="AF41" i="6"/>
  <c r="AF110" i="6"/>
  <c r="AF133" i="6"/>
  <c r="AF147" i="6"/>
  <c r="AF164" i="6"/>
  <c r="AF180" i="6"/>
  <c r="AF196" i="6"/>
  <c r="AF212" i="6"/>
  <c r="AF214" i="6"/>
  <c r="AF221" i="6"/>
  <c r="AF228" i="6"/>
  <c r="AF230" i="6"/>
  <c r="AF29" i="6"/>
  <c r="AF45" i="6"/>
  <c r="AF61" i="6"/>
  <c r="AF75" i="6"/>
  <c r="AF99" i="6"/>
  <c r="AF114" i="6"/>
  <c r="AF121" i="6"/>
  <c r="AF130" i="6"/>
  <c r="AF136" i="6"/>
  <c r="AF144" i="6"/>
  <c r="AF153" i="6"/>
  <c r="AF161" i="6"/>
  <c r="AF169" i="6"/>
  <c r="AF177" i="6"/>
  <c r="AF185" i="6"/>
  <c r="AF193" i="6"/>
  <c r="AF201" i="6"/>
  <c r="AF208" i="6"/>
  <c r="AF210" i="6"/>
  <c r="AF217" i="6"/>
  <c r="AF224" i="6"/>
  <c r="AF226" i="6"/>
  <c r="AF17" i="6"/>
  <c r="AF33" i="6"/>
  <c r="AF48" i="6"/>
  <c r="AF63" i="6"/>
  <c r="AF78" i="6"/>
  <c r="AF103" i="6"/>
  <c r="AF117" i="6"/>
  <c r="AF120" i="6"/>
  <c r="AF129" i="6"/>
  <c r="AF135" i="6"/>
  <c r="AF143" i="6"/>
  <c r="AF152" i="6"/>
  <c r="AF160" i="6"/>
  <c r="AF168" i="6"/>
  <c r="AF176" i="6"/>
  <c r="AF184" i="6"/>
  <c r="AF192" i="6"/>
  <c r="AF200" i="6"/>
  <c r="AF204" i="6"/>
  <c r="AF213" i="6"/>
  <c r="AF220" i="6"/>
  <c r="AF16" i="6"/>
  <c r="AH14" i="6"/>
  <c r="AE14" i="6"/>
  <c r="AG14" i="6"/>
  <c r="J113" i="6"/>
  <c r="K113" i="6" s="1"/>
  <c r="H117" i="6"/>
  <c r="H61" i="6"/>
  <c r="J114" i="6"/>
  <c r="K114" i="6" s="1"/>
  <c r="H100" i="6"/>
  <c r="S100" i="6"/>
  <c r="T100" i="6" s="1"/>
  <c r="K100" i="6"/>
  <c r="S95" i="6"/>
  <c r="T95" i="6" s="1"/>
  <c r="K95" i="6"/>
  <c r="S61" i="6"/>
  <c r="T61" i="6" s="1"/>
  <c r="K61" i="6"/>
  <c r="J120" i="6"/>
  <c r="S117" i="6"/>
  <c r="T117" i="6" s="1"/>
  <c r="J62" i="6"/>
  <c r="J101" i="6"/>
  <c r="H95" i="6"/>
  <c r="AF205" i="6" l="1"/>
  <c r="AF172" i="6"/>
  <c r="AF139" i="6"/>
  <c r="AF85" i="6"/>
  <c r="AF25" i="6"/>
  <c r="AF225" i="6"/>
  <c r="AF202" i="6"/>
  <c r="AF173" i="6"/>
  <c r="AF140" i="6"/>
  <c r="AF82" i="6"/>
  <c r="AF21" i="6"/>
  <c r="AF106" i="6"/>
  <c r="AF89" i="6"/>
  <c r="AF74" i="6"/>
  <c r="AF56" i="6"/>
  <c r="AF40" i="6"/>
  <c r="AF24" i="6"/>
  <c r="AF223" i="6"/>
  <c r="AF207" i="6"/>
  <c r="AF191" i="6"/>
  <c r="AF175" i="6"/>
  <c r="AF159" i="6"/>
  <c r="AF138" i="6"/>
  <c r="AF119" i="6"/>
  <c r="AF91" i="6"/>
  <c r="AF76" i="6"/>
  <c r="AF55" i="6"/>
  <c r="AF31" i="6"/>
  <c r="AF194" i="6"/>
  <c r="AF174" i="6"/>
  <c r="AF150" i="6"/>
  <c r="AF127" i="6"/>
  <c r="AF108" i="6"/>
  <c r="AF86" i="6"/>
  <c r="AF62" i="6"/>
  <c r="AF38" i="6"/>
  <c r="AF71" i="6"/>
  <c r="AF229" i="6"/>
  <c r="AF218" i="6"/>
  <c r="AF197" i="6"/>
  <c r="AF165" i="6"/>
  <c r="AF126" i="6"/>
  <c r="AF67" i="6"/>
  <c r="AF116" i="6"/>
  <c r="AF102" i="6"/>
  <c r="AF84" i="6"/>
  <c r="AF70" i="6"/>
  <c r="AF51" i="6"/>
  <c r="AF36" i="6"/>
  <c r="AF20" i="6"/>
  <c r="AF219" i="6"/>
  <c r="AF203" i="6"/>
  <c r="AF187" i="6"/>
  <c r="AF171" i="6"/>
  <c r="AF155" i="6"/>
  <c r="AF134" i="6"/>
  <c r="AF105" i="6"/>
  <c r="AF88" i="6"/>
  <c r="AF73" i="6"/>
  <c r="AF46" i="6"/>
  <c r="AF27" i="6"/>
  <c r="AF190" i="6"/>
  <c r="AF166" i="6"/>
  <c r="AF145" i="6"/>
  <c r="AF122" i="6"/>
  <c r="AF100" i="6"/>
  <c r="AF79" i="6"/>
  <c r="AF58" i="6"/>
  <c r="AF30" i="6"/>
  <c r="AF188" i="6"/>
  <c r="AF156" i="6"/>
  <c r="AF124" i="6"/>
  <c r="AF57" i="6"/>
  <c r="AF222" i="6"/>
  <c r="AF216" i="6"/>
  <c r="AF189" i="6"/>
  <c r="AF157" i="6"/>
  <c r="AF107" i="6"/>
  <c r="AF52" i="6"/>
  <c r="AF113" i="6"/>
  <c r="AF96" i="6"/>
  <c r="AF81" i="6"/>
  <c r="AF66" i="6"/>
  <c r="AF47" i="6"/>
  <c r="AF32" i="6"/>
  <c r="AF231" i="6"/>
  <c r="AF215" i="6"/>
  <c r="AF199" i="6"/>
  <c r="AF183" i="6"/>
  <c r="AF167" i="6"/>
  <c r="AF151" i="6"/>
  <c r="AF128" i="6"/>
  <c r="AF101" i="6"/>
  <c r="AF87" i="6"/>
  <c r="AF65" i="6"/>
  <c r="AF43" i="6"/>
  <c r="AF23" i="6"/>
  <c r="AF182" i="6"/>
  <c r="AF162" i="6"/>
  <c r="AF141" i="6"/>
  <c r="AF115" i="6"/>
  <c r="AF97" i="6"/>
  <c r="AF72" i="6"/>
  <c r="AF49" i="6"/>
  <c r="AF26" i="6"/>
  <c r="AF22" i="6"/>
  <c r="AF146" i="6"/>
  <c r="AF132" i="6"/>
  <c r="AF112" i="6"/>
  <c r="AF95" i="6"/>
  <c r="AF83" i="6"/>
  <c r="AF69" i="6"/>
  <c r="AF50" i="6"/>
  <c r="AF35" i="6"/>
  <c r="AF19" i="6"/>
  <c r="AF186" i="6"/>
  <c r="AF170" i="6"/>
  <c r="AF154" i="6"/>
  <c r="AF137" i="6"/>
  <c r="AF118" i="6"/>
  <c r="AF104" i="6"/>
  <c r="AF90" i="6"/>
  <c r="AF68" i="6"/>
  <c r="AF53" i="6"/>
  <c r="AF34" i="6"/>
  <c r="AF18" i="6"/>
  <c r="AE18" i="6"/>
  <c r="AE22" i="6"/>
  <c r="AE26" i="6"/>
  <c r="AE30" i="6"/>
  <c r="AE34" i="6"/>
  <c r="AE38" i="6"/>
  <c r="AE42" i="6"/>
  <c r="AE49" i="6"/>
  <c r="AE53" i="6"/>
  <c r="AE57" i="6"/>
  <c r="AE61" i="6"/>
  <c r="AE63" i="6"/>
  <c r="AE67" i="6"/>
  <c r="AE71" i="6"/>
  <c r="AE75" i="6"/>
  <c r="AE78" i="6"/>
  <c r="AE82" i="6"/>
  <c r="AE85" i="6"/>
  <c r="AE93" i="6"/>
  <c r="AE99" i="6"/>
  <c r="AE103" i="6"/>
  <c r="AE107" i="6"/>
  <c r="AE110" i="6"/>
  <c r="AE114" i="6"/>
  <c r="AE117" i="6"/>
  <c r="AE121" i="6"/>
  <c r="AE125" i="6"/>
  <c r="AE129" i="6"/>
  <c r="AE133" i="6"/>
  <c r="AE135" i="6"/>
  <c r="AE139" i="6"/>
  <c r="AE143" i="6"/>
  <c r="AE147" i="6"/>
  <c r="AE151" i="6"/>
  <c r="AE155" i="6"/>
  <c r="AE159" i="6"/>
  <c r="AE163" i="6"/>
  <c r="AE167" i="6"/>
  <c r="AE171" i="6"/>
  <c r="AE175" i="6"/>
  <c r="AE179" i="6"/>
  <c r="AE183" i="6"/>
  <c r="AE187" i="6"/>
  <c r="AE191" i="6"/>
  <c r="AE195" i="6"/>
  <c r="AE199" i="6"/>
  <c r="AE203" i="6"/>
  <c r="AE207" i="6"/>
  <c r="AE211" i="6"/>
  <c r="AE215" i="6"/>
  <c r="AE219" i="6"/>
  <c r="AE223" i="6"/>
  <c r="AE227" i="6"/>
  <c r="AE231" i="6"/>
  <c r="AE25" i="6"/>
  <c r="AE29" i="6"/>
  <c r="AE37" i="6"/>
  <c r="AE45" i="6"/>
  <c r="AE48" i="6"/>
  <c r="AE60" i="6"/>
  <c r="AE66" i="6"/>
  <c r="AE89" i="6"/>
  <c r="AE96" i="6"/>
  <c r="AE102" i="6"/>
  <c r="AE109" i="6"/>
  <c r="AE116" i="6"/>
  <c r="AE124" i="6"/>
  <c r="AE134" i="6"/>
  <c r="AE142" i="6"/>
  <c r="AE154" i="6"/>
  <c r="AE162" i="6"/>
  <c r="AE170" i="6"/>
  <c r="AE178" i="6"/>
  <c r="AE186" i="6"/>
  <c r="AE190" i="6"/>
  <c r="AE194" i="6"/>
  <c r="AE202" i="6"/>
  <c r="AE206" i="6"/>
  <c r="AE214" i="6"/>
  <c r="AE230" i="6"/>
  <c r="AE24" i="6"/>
  <c r="AE32" i="6"/>
  <c r="AE40" i="6"/>
  <c r="AE47" i="6"/>
  <c r="AE55" i="6"/>
  <c r="AE69" i="6"/>
  <c r="AE73" i="6"/>
  <c r="AE80" i="6"/>
  <c r="AE87" i="6"/>
  <c r="AE91" i="6"/>
  <c r="AE95" i="6"/>
  <c r="AE98" i="6"/>
  <c r="AE105" i="6"/>
  <c r="AE112" i="6"/>
  <c r="AE123" i="6"/>
  <c r="AE141" i="6"/>
  <c r="AE149" i="6"/>
  <c r="AE157" i="6"/>
  <c r="AE165" i="6"/>
  <c r="AE173" i="6"/>
  <c r="AE181" i="6"/>
  <c r="AE189" i="6"/>
  <c r="AE201" i="6"/>
  <c r="AE209" i="6"/>
  <c r="AE217" i="6"/>
  <c r="AE225" i="6"/>
  <c r="AE19" i="6"/>
  <c r="AE23" i="6"/>
  <c r="AE27" i="6"/>
  <c r="AE31" i="6"/>
  <c r="AE35" i="6"/>
  <c r="AE39" i="6"/>
  <c r="AE43" i="6"/>
  <c r="AE46" i="6"/>
  <c r="AE50" i="6"/>
  <c r="AE54" i="6"/>
  <c r="AE58" i="6"/>
  <c r="AE62" i="6"/>
  <c r="AE64" i="6"/>
  <c r="AE68" i="6"/>
  <c r="AE72" i="6"/>
  <c r="AE79" i="6"/>
  <c r="AE86" i="6"/>
  <c r="AE90" i="6"/>
  <c r="AE94" i="6"/>
  <c r="AE97" i="6"/>
  <c r="AE100" i="6"/>
  <c r="AE104" i="6"/>
  <c r="AE108" i="6"/>
  <c r="AE111" i="6"/>
  <c r="AE115" i="6"/>
  <c r="AE118" i="6"/>
  <c r="AE122" i="6"/>
  <c r="AE126" i="6"/>
  <c r="AE130" i="6"/>
  <c r="AE136" i="6"/>
  <c r="AE140" i="6"/>
  <c r="AE144" i="6"/>
  <c r="AE148" i="6"/>
  <c r="AE152" i="6"/>
  <c r="AE156" i="6"/>
  <c r="AE160" i="6"/>
  <c r="AE164" i="6"/>
  <c r="AE168" i="6"/>
  <c r="AE172" i="6"/>
  <c r="AE176" i="6"/>
  <c r="AE180" i="6"/>
  <c r="AE184" i="6"/>
  <c r="AE188" i="6"/>
  <c r="AE192" i="6"/>
  <c r="AE196" i="6"/>
  <c r="AE200" i="6"/>
  <c r="AE204" i="6"/>
  <c r="AE208" i="6"/>
  <c r="AE212" i="6"/>
  <c r="AE216" i="6"/>
  <c r="AE220" i="6"/>
  <c r="AE224" i="6"/>
  <c r="AE228" i="6"/>
  <c r="AE16" i="6"/>
  <c r="AE17" i="6"/>
  <c r="AE21" i="6"/>
  <c r="AE33" i="6"/>
  <c r="AE41" i="6"/>
  <c r="AE52" i="6"/>
  <c r="AE56" i="6"/>
  <c r="AE70" i="6"/>
  <c r="AE74" i="6"/>
  <c r="AE77" i="6"/>
  <c r="AE81" i="6"/>
  <c r="AE84" i="6"/>
  <c r="AE92" i="6"/>
  <c r="AE106" i="6"/>
  <c r="AE113" i="6"/>
  <c r="AE120" i="6"/>
  <c r="AE128" i="6"/>
  <c r="AE132" i="6"/>
  <c r="AE138" i="6"/>
  <c r="AE146" i="6"/>
  <c r="AE150" i="6"/>
  <c r="AE158" i="6"/>
  <c r="AE166" i="6"/>
  <c r="AE174" i="6"/>
  <c r="AE182" i="6"/>
  <c r="AE198" i="6"/>
  <c r="AE210" i="6"/>
  <c r="AE218" i="6"/>
  <c r="AE222" i="6"/>
  <c r="AE226" i="6"/>
  <c r="AE20" i="6"/>
  <c r="AE28" i="6"/>
  <c r="AE36" i="6"/>
  <c r="AE44" i="6"/>
  <c r="AE51" i="6"/>
  <c r="AE59" i="6"/>
  <c r="AE65" i="6"/>
  <c r="AE76" i="6"/>
  <c r="AE83" i="6"/>
  <c r="AE88" i="6"/>
  <c r="AE101" i="6"/>
  <c r="AE119" i="6"/>
  <c r="AE127" i="6"/>
  <c r="AE131" i="6"/>
  <c r="AE137" i="6"/>
  <c r="AE145" i="6"/>
  <c r="AE153" i="6"/>
  <c r="AE161" i="6"/>
  <c r="AE169" i="6"/>
  <c r="AE177" i="6"/>
  <c r="AE185" i="6"/>
  <c r="AE193" i="6"/>
  <c r="AE197" i="6"/>
  <c r="AE205" i="6"/>
  <c r="AE213" i="6"/>
  <c r="AE221" i="6"/>
  <c r="AE229" i="6"/>
  <c r="AG19" i="6"/>
  <c r="AG23" i="6"/>
  <c r="AG27" i="6"/>
  <c r="AG31" i="6"/>
  <c r="AG35" i="6"/>
  <c r="AG39" i="6"/>
  <c r="AG43" i="6"/>
  <c r="AG46" i="6"/>
  <c r="AG50" i="6"/>
  <c r="AG55" i="6"/>
  <c r="AG59" i="6"/>
  <c r="AG65" i="6"/>
  <c r="AG69" i="6"/>
  <c r="AG73" i="6"/>
  <c r="AG76" i="6"/>
  <c r="AG80" i="6"/>
  <c r="AG83" i="6"/>
  <c r="AG87" i="6"/>
  <c r="AG88" i="6"/>
  <c r="AG91" i="6"/>
  <c r="AG95" i="6"/>
  <c r="AG98" i="6"/>
  <c r="AG101" i="6"/>
  <c r="AG105" i="6"/>
  <c r="AG112" i="6"/>
  <c r="AG119" i="6"/>
  <c r="AG123" i="6"/>
  <c r="AG128" i="6"/>
  <c r="AG132" i="6"/>
  <c r="AG134" i="6"/>
  <c r="AG138" i="6"/>
  <c r="AG142" i="6"/>
  <c r="AG146" i="6"/>
  <c r="AG151" i="6"/>
  <c r="AG155" i="6"/>
  <c r="AG159" i="6"/>
  <c r="AG163" i="6"/>
  <c r="AG167" i="6"/>
  <c r="AG171" i="6"/>
  <c r="AG175" i="6"/>
  <c r="AG179" i="6"/>
  <c r="AG183" i="6"/>
  <c r="AG187" i="6"/>
  <c r="AG191" i="6"/>
  <c r="AG195" i="6"/>
  <c r="AG199" i="6"/>
  <c r="AG20" i="6"/>
  <c r="AG24" i="6"/>
  <c r="AG28" i="6"/>
  <c r="AG32" i="6"/>
  <c r="AG36" i="6"/>
  <c r="AG40" i="6"/>
  <c r="AG44" i="6"/>
  <c r="AG47" i="6"/>
  <c r="AG51" i="6"/>
  <c r="AG56" i="6"/>
  <c r="AG60" i="6"/>
  <c r="AG66" i="6"/>
  <c r="AG70" i="6"/>
  <c r="AG74" i="6"/>
  <c r="AG77" i="6"/>
  <c r="AG81" i="6"/>
  <c r="AG84" i="6"/>
  <c r="AG89" i="6"/>
  <c r="AG92" i="6"/>
  <c r="AG96" i="6"/>
  <c r="AG102" i="6"/>
  <c r="AG106" i="6"/>
  <c r="AG109" i="6"/>
  <c r="AG113" i="6"/>
  <c r="AG116" i="6"/>
  <c r="AG120" i="6"/>
  <c r="AG124" i="6"/>
  <c r="AG129" i="6"/>
  <c r="AG133" i="6"/>
  <c r="AG135" i="6"/>
  <c r="AG139" i="6"/>
  <c r="AG143" i="6"/>
  <c r="AG147" i="6"/>
  <c r="AG152" i="6"/>
  <c r="AG156" i="6"/>
  <c r="AG160" i="6"/>
  <c r="AG164" i="6"/>
  <c r="AG168" i="6"/>
  <c r="AG172" i="6"/>
  <c r="AG176" i="6"/>
  <c r="AG180" i="6"/>
  <c r="AG184" i="6"/>
  <c r="AG188" i="6"/>
  <c r="AG192" i="6"/>
  <c r="AG196" i="6"/>
  <c r="AG200" i="6"/>
  <c r="AG204" i="6"/>
  <c r="AG208" i="6"/>
  <c r="AG212" i="6"/>
  <c r="AG216" i="6"/>
  <c r="AG220" i="6"/>
  <c r="AG224" i="6"/>
  <c r="AG228" i="6"/>
  <c r="AG16" i="6"/>
  <c r="AG17" i="6"/>
  <c r="AG21" i="6"/>
  <c r="AG25" i="6"/>
  <c r="AG29" i="6"/>
  <c r="AG33" i="6"/>
  <c r="AG37" i="6"/>
  <c r="AG41" i="6"/>
  <c r="AG45" i="6"/>
  <c r="AG48" i="6"/>
  <c r="AG52" i="6"/>
  <c r="AG57" i="6"/>
  <c r="AG61" i="6"/>
  <c r="AG63" i="6"/>
  <c r="AG67" i="6"/>
  <c r="AG71" i="6"/>
  <c r="AG75" i="6"/>
  <c r="AG78" i="6"/>
  <c r="AG82" i="6"/>
  <c r="AG85" i="6"/>
  <c r="AG93" i="6"/>
  <c r="AG99" i="6"/>
  <c r="AG103" i="6"/>
  <c r="AG107" i="6"/>
  <c r="AG110" i="6"/>
  <c r="AG114" i="6"/>
  <c r="AG117" i="6"/>
  <c r="AG26" i="6"/>
  <c r="AG42" i="6"/>
  <c r="AG58" i="6"/>
  <c r="AG72" i="6"/>
  <c r="AG86" i="6"/>
  <c r="AG97" i="6"/>
  <c r="AG111" i="6"/>
  <c r="AG122" i="6"/>
  <c r="AG131" i="6"/>
  <c r="AG137" i="6"/>
  <c r="AG145" i="6"/>
  <c r="AG154" i="6"/>
  <c r="AG162" i="6"/>
  <c r="AG170" i="6"/>
  <c r="AG178" i="6"/>
  <c r="AG186" i="6"/>
  <c r="AG194" i="6"/>
  <c r="AG205" i="6"/>
  <c r="AG207" i="6"/>
  <c r="AG214" i="6"/>
  <c r="AG221" i="6"/>
  <c r="AG223" i="6"/>
  <c r="AG230" i="6"/>
  <c r="AG202" i="6"/>
  <c r="AG209" i="6"/>
  <c r="AG211" i="6"/>
  <c r="AG218" i="6"/>
  <c r="AG225" i="6"/>
  <c r="AG30" i="6"/>
  <c r="AG62" i="6"/>
  <c r="AG100" i="6"/>
  <c r="AG115" i="6"/>
  <c r="AG121" i="6"/>
  <c r="AG130" i="6"/>
  <c r="AG136" i="6"/>
  <c r="AG144" i="6"/>
  <c r="AG153" i="6"/>
  <c r="AG161" i="6"/>
  <c r="AG169" i="6"/>
  <c r="AG177" i="6"/>
  <c r="AG185" i="6"/>
  <c r="AG193" i="6"/>
  <c r="AG201" i="6"/>
  <c r="AG203" i="6"/>
  <c r="AG210" i="6"/>
  <c r="AG217" i="6"/>
  <c r="AG219" i="6"/>
  <c r="AG226" i="6"/>
  <c r="AG18" i="6"/>
  <c r="AG34" i="6"/>
  <c r="AG49" i="6"/>
  <c r="AG64" i="6"/>
  <c r="AG79" i="6"/>
  <c r="AG90" i="6"/>
  <c r="AG104" i="6"/>
  <c r="AG118" i="6"/>
  <c r="AG127" i="6"/>
  <c r="AG141" i="6"/>
  <c r="AG150" i="6"/>
  <c r="AG158" i="6"/>
  <c r="AG166" i="6"/>
  <c r="AG174" i="6"/>
  <c r="AG182" i="6"/>
  <c r="AG190" i="6"/>
  <c r="AG198" i="6"/>
  <c r="AG206" i="6"/>
  <c r="AG213" i="6"/>
  <c r="AG215" i="6"/>
  <c r="AG222" i="6"/>
  <c r="AG229" i="6"/>
  <c r="AG231" i="6"/>
  <c r="AG22" i="6"/>
  <c r="AG38" i="6"/>
  <c r="AG53" i="6"/>
  <c r="AG68" i="6"/>
  <c r="AG94" i="6"/>
  <c r="AG108" i="6"/>
  <c r="AG126" i="6"/>
  <c r="AG140" i="6"/>
  <c r="AG148" i="6"/>
  <c r="AG157" i="6"/>
  <c r="AG165" i="6"/>
  <c r="AG173" i="6"/>
  <c r="AG181" i="6"/>
  <c r="AG189" i="6"/>
  <c r="AG197" i="6"/>
  <c r="AG227" i="6"/>
  <c r="AH20" i="6"/>
  <c r="AH24" i="6"/>
  <c r="AH28" i="6"/>
  <c r="AH32" i="6"/>
  <c r="AH36" i="6"/>
  <c r="AH40" i="6"/>
  <c r="AH44" i="6"/>
  <c r="AH47" i="6"/>
  <c r="AH51" i="6"/>
  <c r="AH56" i="6"/>
  <c r="AH60" i="6"/>
  <c r="AH66" i="6"/>
  <c r="AH70" i="6"/>
  <c r="AH74" i="6"/>
  <c r="AH77" i="6"/>
  <c r="AH81" i="6"/>
  <c r="AH84" i="6"/>
  <c r="AH89" i="6"/>
  <c r="AH92" i="6"/>
  <c r="AH96" i="6"/>
  <c r="AH102" i="6"/>
  <c r="AH106" i="6"/>
  <c r="AH109" i="6"/>
  <c r="AH113" i="6"/>
  <c r="AH116" i="6"/>
  <c r="AH120" i="6"/>
  <c r="AH124" i="6"/>
  <c r="AH129" i="6"/>
  <c r="AH133" i="6"/>
  <c r="AH135" i="6"/>
  <c r="AH139" i="6"/>
  <c r="AH143" i="6"/>
  <c r="AH147" i="6"/>
  <c r="AH152" i="6"/>
  <c r="AH156" i="6"/>
  <c r="AH160" i="6"/>
  <c r="AH164" i="6"/>
  <c r="AH168" i="6"/>
  <c r="AH172" i="6"/>
  <c r="AH176" i="6"/>
  <c r="AH180" i="6"/>
  <c r="AH184" i="6"/>
  <c r="AH188" i="6"/>
  <c r="AH192" i="6"/>
  <c r="AH196" i="6"/>
  <c r="AH200" i="6"/>
  <c r="AH17" i="6"/>
  <c r="AH21" i="6"/>
  <c r="AH25" i="6"/>
  <c r="AH29" i="6"/>
  <c r="AH33" i="6"/>
  <c r="AH37" i="6"/>
  <c r="AH41" i="6"/>
  <c r="AH45" i="6"/>
  <c r="AH48" i="6"/>
  <c r="AH52" i="6"/>
  <c r="AH57" i="6"/>
  <c r="AH61" i="6"/>
  <c r="AH63" i="6"/>
  <c r="AH67" i="6"/>
  <c r="AH71" i="6"/>
  <c r="AH75" i="6"/>
  <c r="AH78" i="6"/>
  <c r="AH82" i="6"/>
  <c r="AH85" i="6"/>
  <c r="AH93" i="6"/>
  <c r="AH99" i="6"/>
  <c r="AH103" i="6"/>
  <c r="AH107" i="6"/>
  <c r="AH110" i="6"/>
  <c r="AH114" i="6"/>
  <c r="AH117" i="6"/>
  <c r="AH121" i="6"/>
  <c r="AH126" i="6"/>
  <c r="AH130" i="6"/>
  <c r="AH136" i="6"/>
  <c r="AH140" i="6"/>
  <c r="AH144" i="6"/>
  <c r="AH148" i="6"/>
  <c r="AH153" i="6"/>
  <c r="AH157" i="6"/>
  <c r="AH161" i="6"/>
  <c r="AH165" i="6"/>
  <c r="AH169" i="6"/>
  <c r="AH173" i="6"/>
  <c r="AH177" i="6"/>
  <c r="AH181" i="6"/>
  <c r="AH185" i="6"/>
  <c r="AH189" i="6"/>
  <c r="AH193" i="6"/>
  <c r="AH197" i="6"/>
  <c r="AH201" i="6"/>
  <c r="AH205" i="6"/>
  <c r="AH209" i="6"/>
  <c r="AH213" i="6"/>
  <c r="AH217" i="6"/>
  <c r="AH221" i="6"/>
  <c r="AH225" i="6"/>
  <c r="AH229" i="6"/>
  <c r="AH18" i="6"/>
  <c r="AH22" i="6"/>
  <c r="AH26" i="6"/>
  <c r="AH30" i="6"/>
  <c r="AH34" i="6"/>
  <c r="AH38" i="6"/>
  <c r="AH42" i="6"/>
  <c r="AH49" i="6"/>
  <c r="AH53" i="6"/>
  <c r="AH58" i="6"/>
  <c r="AH62" i="6"/>
  <c r="AH64" i="6"/>
  <c r="AH68" i="6"/>
  <c r="AH72" i="6"/>
  <c r="AH79" i="6"/>
  <c r="AH86" i="6"/>
  <c r="AH90" i="6"/>
  <c r="AH94" i="6"/>
  <c r="AH97" i="6"/>
  <c r="AH100" i="6"/>
  <c r="AH104" i="6"/>
  <c r="AH108" i="6"/>
  <c r="AH111" i="6"/>
  <c r="AH115" i="6"/>
  <c r="AH31" i="6"/>
  <c r="AH46" i="6"/>
  <c r="AH76" i="6"/>
  <c r="AH88" i="6"/>
  <c r="AH101" i="6"/>
  <c r="AH119" i="6"/>
  <c r="AH128" i="6"/>
  <c r="AH134" i="6"/>
  <c r="AH142" i="6"/>
  <c r="AH151" i="6"/>
  <c r="AH159" i="6"/>
  <c r="AH167" i="6"/>
  <c r="AH175" i="6"/>
  <c r="AH183" i="6"/>
  <c r="AH191" i="6"/>
  <c r="AH199" i="6"/>
  <c r="AH203" i="6"/>
  <c r="AH210" i="6"/>
  <c r="AH212" i="6"/>
  <c r="AH219" i="6"/>
  <c r="AH226" i="6"/>
  <c r="AH228" i="6"/>
  <c r="AH16" i="6"/>
  <c r="AH214" i="6"/>
  <c r="AH216" i="6"/>
  <c r="AH223" i="6"/>
  <c r="AH230" i="6"/>
  <c r="AH19" i="6"/>
  <c r="AH35" i="6"/>
  <c r="AH50" i="6"/>
  <c r="AH65" i="6"/>
  <c r="AH80" i="6"/>
  <c r="AH91" i="6"/>
  <c r="AH105" i="6"/>
  <c r="AH118" i="6"/>
  <c r="AH127" i="6"/>
  <c r="AH141" i="6"/>
  <c r="AH150" i="6"/>
  <c r="AH158" i="6"/>
  <c r="AH166" i="6"/>
  <c r="AH174" i="6"/>
  <c r="AH182" i="6"/>
  <c r="AH190" i="6"/>
  <c r="AH198" i="6"/>
  <c r="AH206" i="6"/>
  <c r="AH208" i="6"/>
  <c r="AH215" i="6"/>
  <c r="AH222" i="6"/>
  <c r="AH224" i="6"/>
  <c r="AH231" i="6"/>
  <c r="AH23" i="6"/>
  <c r="AH39" i="6"/>
  <c r="AH55" i="6"/>
  <c r="AH69" i="6"/>
  <c r="AH83" i="6"/>
  <c r="AH95" i="6"/>
  <c r="AH123" i="6"/>
  <c r="AH132" i="6"/>
  <c r="AH138" i="6"/>
  <c r="AH146" i="6"/>
  <c r="AH155" i="6"/>
  <c r="AH163" i="6"/>
  <c r="AH171" i="6"/>
  <c r="AH179" i="6"/>
  <c r="AH187" i="6"/>
  <c r="AH195" i="6"/>
  <c r="AH202" i="6"/>
  <c r="AH204" i="6"/>
  <c r="AH211" i="6"/>
  <c r="AH218" i="6"/>
  <c r="AH220" i="6"/>
  <c r="AH227" i="6"/>
  <c r="AH27" i="6"/>
  <c r="AH43" i="6"/>
  <c r="AH59" i="6"/>
  <c r="AH73" i="6"/>
  <c r="AH87" i="6"/>
  <c r="AH98" i="6"/>
  <c r="AH112" i="6"/>
  <c r="AH122" i="6"/>
  <c r="AH131" i="6"/>
  <c r="AH137" i="6"/>
  <c r="AH145" i="6"/>
  <c r="AH154" i="6"/>
  <c r="AH162" i="6"/>
  <c r="AH170" i="6"/>
  <c r="AH178" i="6"/>
  <c r="AH186" i="6"/>
  <c r="AH194" i="6"/>
  <c r="AH207" i="6"/>
  <c r="AJ20" i="6"/>
  <c r="AK20" i="6" s="1"/>
  <c r="AJ24" i="6"/>
  <c r="AK24" i="6" s="1"/>
  <c r="AJ28" i="6"/>
  <c r="AK28" i="6" s="1"/>
  <c r="AJ32" i="6"/>
  <c r="AK32" i="6" s="1"/>
  <c r="AJ36" i="6"/>
  <c r="AK36" i="6" s="1"/>
  <c r="AJ40" i="6"/>
  <c r="AK40" i="6" s="1"/>
  <c r="AJ44" i="6"/>
  <c r="AK44" i="6" s="1"/>
  <c r="AJ47" i="6"/>
  <c r="AK47" i="6" s="1"/>
  <c r="AJ51" i="6"/>
  <c r="AK51" i="6" s="1"/>
  <c r="AJ55" i="6"/>
  <c r="AK55" i="6" s="1"/>
  <c r="AJ59" i="6"/>
  <c r="AK59" i="6" s="1"/>
  <c r="AJ65" i="6"/>
  <c r="AK65" i="6" s="1"/>
  <c r="AJ69" i="6"/>
  <c r="AK69" i="6" s="1"/>
  <c r="AJ73" i="6"/>
  <c r="AK73" i="6" s="1"/>
  <c r="AJ76" i="6"/>
  <c r="AK76" i="6" s="1"/>
  <c r="AJ80" i="6"/>
  <c r="AK80" i="6" s="1"/>
  <c r="AJ83" i="6"/>
  <c r="AK83" i="6" s="1"/>
  <c r="AJ87" i="6"/>
  <c r="AK87" i="6" s="1"/>
  <c r="AJ88" i="6"/>
  <c r="AK88" i="6" s="1"/>
  <c r="AJ91" i="6"/>
  <c r="AK91" i="6" s="1"/>
  <c r="AJ95" i="6"/>
  <c r="AK95" i="6" s="1"/>
  <c r="AJ98" i="6"/>
  <c r="AK98" i="6" s="1"/>
  <c r="AJ101" i="6"/>
  <c r="AK101" i="6" s="1"/>
  <c r="AJ105" i="6"/>
  <c r="AK105" i="6" s="1"/>
  <c r="AJ112" i="6"/>
  <c r="AK112" i="6" s="1"/>
  <c r="AJ119" i="6"/>
  <c r="AK119" i="6" s="1"/>
  <c r="AJ123" i="6"/>
  <c r="AK123" i="6" s="1"/>
  <c r="AJ127" i="6"/>
  <c r="AK127" i="6" s="1"/>
  <c r="AJ131" i="6"/>
  <c r="AK131" i="6" s="1"/>
  <c r="AJ137" i="6"/>
  <c r="AK137" i="6" s="1"/>
  <c r="AJ141" i="6"/>
  <c r="AK141" i="6" s="1"/>
  <c r="AJ145" i="6"/>
  <c r="AK145" i="6" s="1"/>
  <c r="AJ149" i="6"/>
  <c r="AK149" i="6" s="1"/>
  <c r="AJ153" i="6"/>
  <c r="AK153" i="6" s="1"/>
  <c r="AJ157" i="6"/>
  <c r="AK157" i="6" s="1"/>
  <c r="AJ161" i="6"/>
  <c r="AK161" i="6" s="1"/>
  <c r="AJ165" i="6"/>
  <c r="AK165" i="6" s="1"/>
  <c r="AJ169" i="6"/>
  <c r="AK169" i="6" s="1"/>
  <c r="AJ173" i="6"/>
  <c r="AK173" i="6" s="1"/>
  <c r="AJ177" i="6"/>
  <c r="AK177" i="6" s="1"/>
  <c r="AJ181" i="6"/>
  <c r="AK181" i="6" s="1"/>
  <c r="AJ185" i="6"/>
  <c r="AK185" i="6" s="1"/>
  <c r="AJ189" i="6"/>
  <c r="AK189" i="6" s="1"/>
  <c r="AJ193" i="6"/>
  <c r="AK193" i="6" s="1"/>
  <c r="AJ197" i="6"/>
  <c r="AK197" i="6" s="1"/>
  <c r="AJ201" i="6"/>
  <c r="AK201" i="6" s="1"/>
  <c r="AJ205" i="6"/>
  <c r="AK205" i="6" s="1"/>
  <c r="AJ209" i="6"/>
  <c r="AK209" i="6" s="1"/>
  <c r="AJ213" i="6"/>
  <c r="AK213" i="6" s="1"/>
  <c r="AJ217" i="6"/>
  <c r="AK217" i="6" s="1"/>
  <c r="AJ221" i="6"/>
  <c r="AK221" i="6" s="1"/>
  <c r="AJ225" i="6"/>
  <c r="AK225" i="6" s="1"/>
  <c r="AJ229" i="6"/>
  <c r="AK229" i="6" s="1"/>
  <c r="AJ23" i="6"/>
  <c r="AK23" i="6" s="1"/>
  <c r="AJ27" i="6"/>
  <c r="AK27" i="6" s="1"/>
  <c r="AJ31" i="6"/>
  <c r="AK31" i="6" s="1"/>
  <c r="AJ35" i="6"/>
  <c r="AK35" i="6" s="1"/>
  <c r="AJ39" i="6"/>
  <c r="AK39" i="6" s="1"/>
  <c r="AJ43" i="6"/>
  <c r="AK43" i="6" s="1"/>
  <c r="AJ46" i="6"/>
  <c r="AK46" i="6" s="1"/>
  <c r="AJ50" i="6"/>
  <c r="AK50" i="6" s="1"/>
  <c r="AJ54" i="6"/>
  <c r="AK54" i="6" s="1"/>
  <c r="AJ58" i="6"/>
  <c r="AK58" i="6" s="1"/>
  <c r="AJ62" i="6"/>
  <c r="AK62" i="6" s="1"/>
  <c r="AJ64" i="6"/>
  <c r="AK64" i="6" s="1"/>
  <c r="AJ68" i="6"/>
  <c r="AK68" i="6" s="1"/>
  <c r="AJ79" i="6"/>
  <c r="AK79" i="6" s="1"/>
  <c r="AJ86" i="6"/>
  <c r="AK86" i="6" s="1"/>
  <c r="AJ90" i="6"/>
  <c r="AK90" i="6" s="1"/>
  <c r="AJ97" i="6"/>
  <c r="AK97" i="6" s="1"/>
  <c r="AJ104" i="6"/>
  <c r="AK104" i="6" s="1"/>
  <c r="AJ111" i="6"/>
  <c r="AK111" i="6" s="1"/>
  <c r="AJ118" i="6"/>
  <c r="AK118" i="6" s="1"/>
  <c r="AJ126" i="6"/>
  <c r="AK126" i="6" s="1"/>
  <c r="AJ140" i="6"/>
  <c r="AK140" i="6" s="1"/>
  <c r="AJ152" i="6"/>
  <c r="AK152" i="6" s="1"/>
  <c r="AJ156" i="6"/>
  <c r="AK156" i="6" s="1"/>
  <c r="AJ164" i="6"/>
  <c r="AK164" i="6" s="1"/>
  <c r="AJ172" i="6"/>
  <c r="AK172" i="6" s="1"/>
  <c r="AJ212" i="6"/>
  <c r="AK212" i="6" s="1"/>
  <c r="AJ228" i="6"/>
  <c r="AK228" i="6" s="1"/>
  <c r="AJ22" i="6"/>
  <c r="AK22" i="6" s="1"/>
  <c r="AJ38" i="6"/>
  <c r="AK38" i="6" s="1"/>
  <c r="AJ53" i="6"/>
  <c r="AK53" i="6" s="1"/>
  <c r="AJ63" i="6"/>
  <c r="AK63" i="6" s="1"/>
  <c r="AJ71" i="6"/>
  <c r="AK71" i="6" s="1"/>
  <c r="AJ82" i="6"/>
  <c r="AK82" i="6" s="1"/>
  <c r="AJ93" i="6"/>
  <c r="AK93" i="6" s="1"/>
  <c r="AJ99" i="6"/>
  <c r="AK99" i="6" s="1"/>
  <c r="AJ107" i="6"/>
  <c r="AK107" i="6" s="1"/>
  <c r="AJ114" i="6"/>
  <c r="AK114" i="6" s="1"/>
  <c r="AJ121" i="6"/>
  <c r="AK121" i="6" s="1"/>
  <c r="AJ125" i="6"/>
  <c r="AK125" i="6" s="1"/>
  <c r="AJ129" i="6"/>
  <c r="AK129" i="6" s="1"/>
  <c r="AJ135" i="6"/>
  <c r="AK135" i="6" s="1"/>
  <c r="AJ143" i="6"/>
  <c r="AK143" i="6" s="1"/>
  <c r="AJ151" i="6"/>
  <c r="AK151" i="6" s="1"/>
  <c r="AJ159" i="6"/>
  <c r="AK159" i="6" s="1"/>
  <c r="AJ167" i="6"/>
  <c r="AK167" i="6" s="1"/>
  <c r="AJ175" i="6"/>
  <c r="AK175" i="6" s="1"/>
  <c r="AJ183" i="6"/>
  <c r="AK183" i="6" s="1"/>
  <c r="AJ191" i="6"/>
  <c r="AK191" i="6" s="1"/>
  <c r="AJ199" i="6"/>
  <c r="AK199" i="6" s="1"/>
  <c r="AJ207" i="6"/>
  <c r="AK207" i="6" s="1"/>
  <c r="AJ215" i="6"/>
  <c r="AK215" i="6" s="1"/>
  <c r="AJ223" i="6"/>
  <c r="AK223" i="6" s="1"/>
  <c r="AJ231" i="6"/>
  <c r="AK231" i="6" s="1"/>
  <c r="AJ16" i="6"/>
  <c r="AK16" i="6" s="1"/>
  <c r="AJ17" i="6"/>
  <c r="AK17" i="6" s="1"/>
  <c r="AJ21" i="6"/>
  <c r="AK21" i="6" s="1"/>
  <c r="AJ25" i="6"/>
  <c r="AK25" i="6" s="1"/>
  <c r="AJ29" i="6"/>
  <c r="AK29" i="6" s="1"/>
  <c r="AJ33" i="6"/>
  <c r="AK33" i="6" s="1"/>
  <c r="AJ37" i="6"/>
  <c r="AK37" i="6" s="1"/>
  <c r="AJ41" i="6"/>
  <c r="AK41" i="6" s="1"/>
  <c r="AJ45" i="6"/>
  <c r="AK45" i="6" s="1"/>
  <c r="AJ48" i="6"/>
  <c r="AK48" i="6" s="1"/>
  <c r="AJ52" i="6"/>
  <c r="AK52" i="6" s="1"/>
  <c r="AJ56" i="6"/>
  <c r="AK56" i="6" s="1"/>
  <c r="AJ60" i="6"/>
  <c r="AK60" i="6" s="1"/>
  <c r="AJ66" i="6"/>
  <c r="AK66" i="6" s="1"/>
  <c r="AJ70" i="6"/>
  <c r="AK70" i="6" s="1"/>
  <c r="AJ74" i="6"/>
  <c r="AK74" i="6" s="1"/>
  <c r="AJ77" i="6"/>
  <c r="AK77" i="6" s="1"/>
  <c r="AJ81" i="6"/>
  <c r="AK81" i="6" s="1"/>
  <c r="AJ84" i="6"/>
  <c r="AK84" i="6" s="1"/>
  <c r="AJ89" i="6"/>
  <c r="AK89" i="6" s="1"/>
  <c r="AJ92" i="6"/>
  <c r="AK92" i="6" s="1"/>
  <c r="AJ96" i="6"/>
  <c r="AK96" i="6" s="1"/>
  <c r="AJ102" i="6"/>
  <c r="AK102" i="6" s="1"/>
  <c r="AJ106" i="6"/>
  <c r="AK106" i="6" s="1"/>
  <c r="AJ109" i="6"/>
  <c r="AK109" i="6" s="1"/>
  <c r="AJ113" i="6"/>
  <c r="AK113" i="6" s="1"/>
  <c r="AJ116" i="6"/>
  <c r="AK116" i="6" s="1"/>
  <c r="AJ120" i="6"/>
  <c r="AK120" i="6" s="1"/>
  <c r="AJ124" i="6"/>
  <c r="AK124" i="6" s="1"/>
  <c r="AJ128" i="6"/>
  <c r="AK128" i="6" s="1"/>
  <c r="AJ132" i="6"/>
  <c r="AK132" i="6" s="1"/>
  <c r="AJ134" i="6"/>
  <c r="AK134" i="6" s="1"/>
  <c r="AJ138" i="6"/>
  <c r="AK138" i="6" s="1"/>
  <c r="AJ142" i="6"/>
  <c r="AK142" i="6" s="1"/>
  <c r="AJ146" i="6"/>
  <c r="AK146" i="6" s="1"/>
  <c r="AJ150" i="6"/>
  <c r="AK150" i="6" s="1"/>
  <c r="AJ154" i="6"/>
  <c r="AK154" i="6" s="1"/>
  <c r="AJ158" i="6"/>
  <c r="AK158" i="6" s="1"/>
  <c r="AJ162" i="6"/>
  <c r="AK162" i="6" s="1"/>
  <c r="AJ166" i="6"/>
  <c r="AK166" i="6" s="1"/>
  <c r="AJ170" i="6"/>
  <c r="AK170" i="6" s="1"/>
  <c r="AJ174" i="6"/>
  <c r="AK174" i="6" s="1"/>
  <c r="AJ178" i="6"/>
  <c r="AK178" i="6" s="1"/>
  <c r="AJ182" i="6"/>
  <c r="AK182" i="6" s="1"/>
  <c r="AJ186" i="6"/>
  <c r="AK186" i="6" s="1"/>
  <c r="AJ190" i="6"/>
  <c r="AK190" i="6" s="1"/>
  <c r="AJ194" i="6"/>
  <c r="AK194" i="6" s="1"/>
  <c r="AJ198" i="6"/>
  <c r="AK198" i="6" s="1"/>
  <c r="AJ202" i="6"/>
  <c r="AK202" i="6" s="1"/>
  <c r="AJ206" i="6"/>
  <c r="AK206" i="6" s="1"/>
  <c r="AJ210" i="6"/>
  <c r="AK210" i="6" s="1"/>
  <c r="AJ214" i="6"/>
  <c r="AK214" i="6" s="1"/>
  <c r="AJ218" i="6"/>
  <c r="AK218" i="6" s="1"/>
  <c r="AJ222" i="6"/>
  <c r="AK222" i="6" s="1"/>
  <c r="AJ226" i="6"/>
  <c r="AK226" i="6" s="1"/>
  <c r="AJ230" i="6"/>
  <c r="AK230" i="6" s="1"/>
  <c r="AJ19" i="6"/>
  <c r="AK19" i="6" s="1"/>
  <c r="AJ72" i="6"/>
  <c r="AK72" i="6" s="1"/>
  <c r="AJ94" i="6"/>
  <c r="AK94" i="6" s="1"/>
  <c r="AJ100" i="6"/>
  <c r="AK100" i="6" s="1"/>
  <c r="AJ108" i="6"/>
  <c r="AK108" i="6" s="1"/>
  <c r="AJ115" i="6"/>
  <c r="AK115" i="6" s="1"/>
  <c r="AJ122" i="6"/>
  <c r="AK122" i="6" s="1"/>
  <c r="AJ130" i="6"/>
  <c r="AK130" i="6" s="1"/>
  <c r="AJ136" i="6"/>
  <c r="AK136" i="6" s="1"/>
  <c r="AJ144" i="6"/>
  <c r="AK144" i="6" s="1"/>
  <c r="AJ148" i="6"/>
  <c r="AK148" i="6" s="1"/>
  <c r="AJ160" i="6"/>
  <c r="AK160" i="6" s="1"/>
  <c r="AJ168" i="6"/>
  <c r="AK168" i="6" s="1"/>
  <c r="AJ176" i="6"/>
  <c r="AK176" i="6" s="1"/>
  <c r="AJ180" i="6"/>
  <c r="AK180" i="6" s="1"/>
  <c r="AJ184" i="6"/>
  <c r="AK184" i="6" s="1"/>
  <c r="AJ188" i="6"/>
  <c r="AK188" i="6" s="1"/>
  <c r="AJ192" i="6"/>
  <c r="AK192" i="6" s="1"/>
  <c r="AJ196" i="6"/>
  <c r="AK196" i="6" s="1"/>
  <c r="AJ200" i="6"/>
  <c r="AK200" i="6" s="1"/>
  <c r="AJ204" i="6"/>
  <c r="AK204" i="6" s="1"/>
  <c r="AJ208" i="6"/>
  <c r="AK208" i="6" s="1"/>
  <c r="AJ216" i="6"/>
  <c r="AK216" i="6" s="1"/>
  <c r="AJ220" i="6"/>
  <c r="AK220" i="6" s="1"/>
  <c r="AJ224" i="6"/>
  <c r="AK224" i="6" s="1"/>
  <c r="AJ18" i="6"/>
  <c r="AK18" i="6" s="1"/>
  <c r="AJ26" i="6"/>
  <c r="AK26" i="6" s="1"/>
  <c r="AJ30" i="6"/>
  <c r="AK30" i="6" s="1"/>
  <c r="AJ34" i="6"/>
  <c r="AK34" i="6" s="1"/>
  <c r="AJ42" i="6"/>
  <c r="AK42" i="6" s="1"/>
  <c r="AJ49" i="6"/>
  <c r="AK49" i="6" s="1"/>
  <c r="AJ57" i="6"/>
  <c r="AK57" i="6" s="1"/>
  <c r="AJ61" i="6"/>
  <c r="AK61" i="6" s="1"/>
  <c r="AJ67" i="6"/>
  <c r="AK67" i="6" s="1"/>
  <c r="AJ75" i="6"/>
  <c r="AK75" i="6" s="1"/>
  <c r="AJ78" i="6"/>
  <c r="AK78" i="6" s="1"/>
  <c r="AJ85" i="6"/>
  <c r="AK85" i="6" s="1"/>
  <c r="AJ103" i="6"/>
  <c r="AK103" i="6" s="1"/>
  <c r="AJ110" i="6"/>
  <c r="AK110" i="6" s="1"/>
  <c r="AJ117" i="6"/>
  <c r="AK117" i="6" s="1"/>
  <c r="AJ133" i="6"/>
  <c r="AK133" i="6" s="1"/>
  <c r="AJ139" i="6"/>
  <c r="AK139" i="6" s="1"/>
  <c r="AJ147" i="6"/>
  <c r="AK147" i="6" s="1"/>
  <c r="AJ155" i="6"/>
  <c r="AK155" i="6" s="1"/>
  <c r="AJ163" i="6"/>
  <c r="AK163" i="6" s="1"/>
  <c r="AJ171" i="6"/>
  <c r="AK171" i="6" s="1"/>
  <c r="AJ179" i="6"/>
  <c r="AK179" i="6" s="1"/>
  <c r="AJ187" i="6"/>
  <c r="AK187" i="6" s="1"/>
  <c r="AJ195" i="6"/>
  <c r="AK195" i="6" s="1"/>
  <c r="AJ203" i="6"/>
  <c r="AK203" i="6" s="1"/>
  <c r="AJ211" i="6"/>
  <c r="AK211" i="6" s="1"/>
  <c r="AJ219" i="6"/>
  <c r="AK219" i="6" s="1"/>
  <c r="AJ227" i="6"/>
  <c r="AK227" i="6" s="1"/>
  <c r="S114" i="6"/>
  <c r="T114" i="6" s="1"/>
  <c r="S113" i="6"/>
  <c r="T113" i="6" s="1"/>
  <c r="K62" i="6"/>
  <c r="S62" i="6"/>
  <c r="T62" i="6" s="1"/>
  <c r="K120" i="6"/>
  <c r="S120" i="6"/>
  <c r="T120" i="6" s="1"/>
  <c r="K101" i="6"/>
  <c r="S101" i="6"/>
  <c r="T101" i="6" s="1"/>
  <c r="G147" i="6" l="1"/>
  <c r="J147" i="6" s="1"/>
  <c r="K147" i="6" s="1"/>
  <c r="F147" i="6"/>
  <c r="G131" i="6"/>
  <c r="J131" i="6" s="1"/>
  <c r="F131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J260" i="6"/>
  <c r="J259" i="6"/>
  <c r="K259" i="6" s="1"/>
  <c r="J258" i="6"/>
  <c r="K258" i="6" s="1"/>
  <c r="J257" i="6"/>
  <c r="K257" i="6" s="1"/>
  <c r="J256" i="6"/>
  <c r="K256" i="6" s="1"/>
  <c r="H260" i="6"/>
  <c r="F260" i="6"/>
  <c r="D260" i="6"/>
  <c r="H259" i="6"/>
  <c r="F259" i="6"/>
  <c r="D259" i="6"/>
  <c r="H258" i="6"/>
  <c r="F258" i="6"/>
  <c r="D258" i="6"/>
  <c r="H257" i="6"/>
  <c r="F257" i="6"/>
  <c r="D257" i="6"/>
  <c r="H256" i="6"/>
  <c r="F256" i="6"/>
  <c r="D256" i="6"/>
  <c r="S257" i="6" l="1"/>
  <c r="T257" i="6" s="1"/>
  <c r="K131" i="6"/>
  <c r="S131" i="6"/>
  <c r="T131" i="6" s="1"/>
  <c r="K260" i="6"/>
  <c r="S260" i="6"/>
  <c r="T260" i="6" s="1"/>
  <c r="H131" i="6"/>
  <c r="H147" i="6"/>
  <c r="S147" i="6"/>
  <c r="T147" i="6" s="1"/>
  <c r="S259" i="6"/>
  <c r="T259" i="6" s="1"/>
  <c r="S256" i="6"/>
  <c r="T256" i="6" s="1"/>
  <c r="S258" i="6" l="1"/>
  <c r="T258" i="6" s="1"/>
  <c r="G134" i="6" l="1"/>
  <c r="H134" i="6" s="1"/>
  <c r="G128" i="6"/>
  <c r="J128" i="6" s="1"/>
  <c r="F148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0" i="6"/>
  <c r="F129" i="6"/>
  <c r="F128" i="6"/>
  <c r="F127" i="6"/>
  <c r="F126" i="6"/>
  <c r="D126" i="6"/>
  <c r="K128" i="6" l="1"/>
  <c r="S128" i="6"/>
  <c r="T128" i="6" s="1"/>
  <c r="J134" i="6"/>
  <c r="S134" i="6" s="1"/>
  <c r="T134" i="6" s="1"/>
  <c r="H128" i="6"/>
  <c r="K134" i="6" l="1"/>
  <c r="G229" i="6"/>
  <c r="J229" i="6" s="1"/>
  <c r="K229" i="6" s="1"/>
  <c r="F229" i="6"/>
  <c r="G228" i="6"/>
  <c r="J228" i="6" s="1"/>
  <c r="F228" i="6"/>
  <c r="G227" i="6"/>
  <c r="J227" i="6" s="1"/>
  <c r="K227" i="6" s="1"/>
  <c r="F227" i="6"/>
  <c r="G226" i="6"/>
  <c r="J226" i="6" s="1"/>
  <c r="K226" i="6" s="1"/>
  <c r="F226" i="6"/>
  <c r="G225" i="6"/>
  <c r="J225" i="6" s="1"/>
  <c r="F225" i="6"/>
  <c r="D225" i="6"/>
  <c r="D226" i="6"/>
  <c r="D227" i="6"/>
  <c r="D228" i="6"/>
  <c r="D229" i="6"/>
  <c r="G60" i="6"/>
  <c r="H60" i="6" s="1"/>
  <c r="F60" i="6"/>
  <c r="G59" i="6"/>
  <c r="J59" i="6" s="1"/>
  <c r="F59" i="6"/>
  <c r="G58" i="6"/>
  <c r="H58" i="6" s="1"/>
  <c r="F58" i="6"/>
  <c r="G57" i="6"/>
  <c r="H57" i="6" s="1"/>
  <c r="F57" i="6"/>
  <c r="G56" i="6"/>
  <c r="H56" i="6" s="1"/>
  <c r="F56" i="6"/>
  <c r="G55" i="6"/>
  <c r="H55" i="6" s="1"/>
  <c r="F55" i="6"/>
  <c r="D60" i="6"/>
  <c r="D59" i="6"/>
  <c r="D58" i="6"/>
  <c r="D57" i="6"/>
  <c r="D56" i="6"/>
  <c r="D55" i="6"/>
  <c r="H229" i="6" l="1"/>
  <c r="H225" i="6"/>
  <c r="H226" i="6"/>
  <c r="K225" i="6"/>
  <c r="S225" i="6"/>
  <c r="T225" i="6" s="1"/>
  <c r="S228" i="6"/>
  <c r="T228" i="6" s="1"/>
  <c r="K228" i="6"/>
  <c r="S229" i="6"/>
  <c r="T229" i="6" s="1"/>
  <c r="H228" i="6"/>
  <c r="S227" i="6"/>
  <c r="T227" i="6" s="1"/>
  <c r="S226" i="6"/>
  <c r="T226" i="6" s="1"/>
  <c r="H227" i="6"/>
  <c r="J57" i="6"/>
  <c r="K57" i="6" s="1"/>
  <c r="J55" i="6"/>
  <c r="K55" i="6" s="1"/>
  <c r="J58" i="6"/>
  <c r="K58" i="6" s="1"/>
  <c r="K59" i="6"/>
  <c r="S59" i="6"/>
  <c r="T59" i="6" s="1"/>
  <c r="J60" i="6"/>
  <c r="H59" i="6"/>
  <c r="J56" i="6"/>
  <c r="S57" i="6" l="1"/>
  <c r="T57" i="6" s="1"/>
  <c r="S55" i="6"/>
  <c r="T55" i="6" s="1"/>
  <c r="S58" i="6"/>
  <c r="T58" i="6" s="1"/>
  <c r="K56" i="6"/>
  <c r="S56" i="6"/>
  <c r="T56" i="6" s="1"/>
  <c r="S60" i="6"/>
  <c r="T60" i="6" s="1"/>
  <c r="K60" i="6"/>
  <c r="H61" i="5" l="1"/>
  <c r="H60" i="5"/>
  <c r="H59" i="5"/>
  <c r="H58" i="5"/>
  <c r="H57" i="5"/>
  <c r="H56" i="5"/>
  <c r="G94" i="6"/>
  <c r="J94" i="6" s="1"/>
  <c r="K94" i="6" s="1"/>
  <c r="F94" i="6"/>
  <c r="D94" i="6"/>
  <c r="G93" i="6"/>
  <c r="H93" i="6" s="1"/>
  <c r="F93" i="6"/>
  <c r="D93" i="6"/>
  <c r="G124" i="6"/>
  <c r="J124" i="6" s="1"/>
  <c r="K124" i="6" s="1"/>
  <c r="F124" i="6"/>
  <c r="D124" i="6"/>
  <c r="G112" i="6"/>
  <c r="J112" i="6" s="1"/>
  <c r="K112" i="6" s="1"/>
  <c r="F112" i="6"/>
  <c r="D112" i="6"/>
  <c r="H112" i="6" l="1"/>
  <c r="H124" i="6"/>
  <c r="H94" i="6"/>
  <c r="J93" i="6"/>
  <c r="S93" i="6" s="1"/>
  <c r="T93" i="6" s="1"/>
  <c r="S94" i="6"/>
  <c r="T94" i="6" s="1"/>
  <c r="S124" i="6"/>
  <c r="T124" i="6" s="1"/>
  <c r="S112" i="6"/>
  <c r="T112" i="6" s="1"/>
  <c r="K93" i="6" l="1"/>
  <c r="G127" i="6"/>
  <c r="H127" i="6" s="1"/>
  <c r="G129" i="6"/>
  <c r="H129" i="6" s="1"/>
  <c r="G130" i="6"/>
  <c r="H130" i="6" s="1"/>
  <c r="G132" i="6"/>
  <c r="H132" i="6" s="1"/>
  <c r="G133" i="6"/>
  <c r="J133" i="6" s="1"/>
  <c r="K133" i="6" l="1"/>
  <c r="S133" i="6"/>
  <c r="T133" i="6" s="1"/>
  <c r="H133" i="6"/>
  <c r="J132" i="6"/>
  <c r="J130" i="6"/>
  <c r="S130" i="6" s="1"/>
  <c r="T130" i="6" s="1"/>
  <c r="J127" i="6"/>
  <c r="J129" i="6"/>
  <c r="S129" i="6" s="1"/>
  <c r="T129" i="6" s="1"/>
  <c r="G139" i="6"/>
  <c r="J139" i="6" s="1"/>
  <c r="H168" i="5"/>
  <c r="H167" i="5"/>
  <c r="K139" i="6" l="1"/>
  <c r="S139" i="6"/>
  <c r="T139" i="6" s="1"/>
  <c r="K127" i="6"/>
  <c r="S127" i="6"/>
  <c r="T127" i="6" s="1"/>
  <c r="K132" i="6"/>
  <c r="S132" i="6"/>
  <c r="T132" i="6" s="1"/>
  <c r="H139" i="6"/>
  <c r="K130" i="6"/>
  <c r="K129" i="6"/>
  <c r="H69" i="5"/>
  <c r="H68" i="5"/>
  <c r="G224" i="6" l="1"/>
  <c r="H224" i="6" s="1"/>
  <c r="F224" i="6"/>
  <c r="D224" i="6"/>
  <c r="G223" i="6"/>
  <c r="J223" i="6" s="1"/>
  <c r="F223" i="6"/>
  <c r="D223" i="6"/>
  <c r="G222" i="6"/>
  <c r="H222" i="6" s="1"/>
  <c r="F222" i="6"/>
  <c r="D222" i="6"/>
  <c r="G221" i="6"/>
  <c r="J221" i="6" s="1"/>
  <c r="F221" i="6"/>
  <c r="D221" i="6"/>
  <c r="G220" i="6"/>
  <c r="H220" i="6" s="1"/>
  <c r="F220" i="6"/>
  <c r="D220" i="6"/>
  <c r="G219" i="6"/>
  <c r="J219" i="6" s="1"/>
  <c r="F219" i="6"/>
  <c r="D219" i="6"/>
  <c r="G218" i="6"/>
  <c r="H218" i="6" s="1"/>
  <c r="F218" i="6"/>
  <c r="D218" i="6"/>
  <c r="G217" i="6"/>
  <c r="J217" i="6" s="1"/>
  <c r="F217" i="6"/>
  <c r="D217" i="6"/>
  <c r="G216" i="6"/>
  <c r="H216" i="6" s="1"/>
  <c r="F216" i="6"/>
  <c r="D216" i="6"/>
  <c r="G215" i="6"/>
  <c r="J215" i="6" s="1"/>
  <c r="F215" i="6"/>
  <c r="D215" i="6"/>
  <c r="G214" i="6"/>
  <c r="H214" i="6" s="1"/>
  <c r="F214" i="6"/>
  <c r="D214" i="6"/>
  <c r="G213" i="6"/>
  <c r="J213" i="6" s="1"/>
  <c r="F213" i="6"/>
  <c r="D213" i="6"/>
  <c r="G212" i="6"/>
  <c r="H212" i="6" s="1"/>
  <c r="F212" i="6"/>
  <c r="D212" i="6"/>
  <c r="G211" i="6"/>
  <c r="J211" i="6" s="1"/>
  <c r="F211" i="6"/>
  <c r="D211" i="6"/>
  <c r="G178" i="6"/>
  <c r="H178" i="6" s="1"/>
  <c r="F178" i="6"/>
  <c r="D178" i="6"/>
  <c r="G177" i="6"/>
  <c r="J177" i="6" s="1"/>
  <c r="F177" i="6"/>
  <c r="D177" i="6"/>
  <c r="G169" i="6"/>
  <c r="H169" i="6" s="1"/>
  <c r="F169" i="6"/>
  <c r="D169" i="6"/>
  <c r="G153" i="6"/>
  <c r="J153" i="6" s="1"/>
  <c r="F153" i="6"/>
  <c r="D153" i="6"/>
  <c r="G152" i="6"/>
  <c r="H152" i="6" s="1"/>
  <c r="F152" i="6"/>
  <c r="D152" i="6"/>
  <c r="G66" i="6"/>
  <c r="H66" i="6" s="1"/>
  <c r="F66" i="6"/>
  <c r="D66" i="6"/>
  <c r="G65" i="6"/>
  <c r="J65" i="6" s="1"/>
  <c r="F65" i="6"/>
  <c r="D65" i="6"/>
  <c r="H217" i="6" l="1"/>
  <c r="S65" i="6"/>
  <c r="T65" i="6" s="1"/>
  <c r="K65" i="6"/>
  <c r="K153" i="6"/>
  <c r="S153" i="6"/>
  <c r="T153" i="6" s="1"/>
  <c r="K177" i="6"/>
  <c r="S177" i="6"/>
  <c r="T177" i="6" s="1"/>
  <c r="K211" i="6"/>
  <c r="S211" i="6"/>
  <c r="T211" i="6" s="1"/>
  <c r="K213" i="6"/>
  <c r="S213" i="6"/>
  <c r="T213" i="6" s="1"/>
  <c r="K215" i="6"/>
  <c r="S215" i="6"/>
  <c r="T215" i="6" s="1"/>
  <c r="K217" i="6"/>
  <c r="S217" i="6"/>
  <c r="T217" i="6" s="1"/>
  <c r="K219" i="6"/>
  <c r="S219" i="6"/>
  <c r="T219" i="6" s="1"/>
  <c r="K221" i="6"/>
  <c r="S221" i="6"/>
  <c r="T221" i="6" s="1"/>
  <c r="K223" i="6"/>
  <c r="S223" i="6"/>
  <c r="T223" i="6" s="1"/>
  <c r="H221" i="6"/>
  <c r="J152" i="6"/>
  <c r="J169" i="6"/>
  <c r="J178" i="6"/>
  <c r="J212" i="6"/>
  <c r="J214" i="6"/>
  <c r="J216" i="6"/>
  <c r="J218" i="6"/>
  <c r="J220" i="6"/>
  <c r="J222" i="6"/>
  <c r="J224" i="6"/>
  <c r="J66" i="6"/>
  <c r="H215" i="6"/>
  <c r="H219" i="6"/>
  <c r="H223" i="6"/>
  <c r="H65" i="6"/>
  <c r="H153" i="6"/>
  <c r="H177" i="6"/>
  <c r="H211" i="6"/>
  <c r="H213" i="6"/>
  <c r="K224" i="6" l="1"/>
  <c r="S224" i="6"/>
  <c r="T224" i="6" s="1"/>
  <c r="K220" i="6"/>
  <c r="S220" i="6"/>
  <c r="T220" i="6" s="1"/>
  <c r="K216" i="6"/>
  <c r="S216" i="6"/>
  <c r="T216" i="6" s="1"/>
  <c r="K212" i="6"/>
  <c r="S212" i="6"/>
  <c r="T212" i="6" s="1"/>
  <c r="K169" i="6"/>
  <c r="S169" i="6"/>
  <c r="T169" i="6" s="1"/>
  <c r="S66" i="6"/>
  <c r="T66" i="6" s="1"/>
  <c r="K66" i="6"/>
  <c r="K222" i="6"/>
  <c r="S222" i="6"/>
  <c r="T222" i="6" s="1"/>
  <c r="K218" i="6"/>
  <c r="S218" i="6"/>
  <c r="T218" i="6" s="1"/>
  <c r="K214" i="6"/>
  <c r="S214" i="6"/>
  <c r="T214" i="6" s="1"/>
  <c r="K178" i="6"/>
  <c r="S178" i="6"/>
  <c r="T178" i="6" s="1"/>
  <c r="K152" i="6"/>
  <c r="S152" i="6"/>
  <c r="T152" i="6" s="1"/>
  <c r="G75" i="6"/>
  <c r="J75" i="6" s="1"/>
  <c r="F75" i="6"/>
  <c r="D75" i="6"/>
  <c r="G73" i="6"/>
  <c r="J73" i="6" s="1"/>
  <c r="F73" i="6"/>
  <c r="D73" i="6"/>
  <c r="G72" i="6"/>
  <c r="J72" i="6" s="1"/>
  <c r="F72" i="6"/>
  <c r="D72" i="6"/>
  <c r="G71" i="6"/>
  <c r="J71" i="6" s="1"/>
  <c r="F71" i="6"/>
  <c r="D71" i="6"/>
  <c r="G70" i="6"/>
  <c r="J70" i="6" s="1"/>
  <c r="F70" i="6"/>
  <c r="D70" i="6"/>
  <c r="H76" i="5"/>
  <c r="H75" i="5"/>
  <c r="H74" i="5"/>
  <c r="H73" i="5"/>
  <c r="G111" i="6"/>
  <c r="J111" i="6" s="1"/>
  <c r="F111" i="6"/>
  <c r="D111" i="6"/>
  <c r="G92" i="6"/>
  <c r="J92" i="6" s="1"/>
  <c r="F92" i="6"/>
  <c r="D92" i="6"/>
  <c r="G82" i="6"/>
  <c r="J82" i="6" s="1"/>
  <c r="F82" i="6"/>
  <c r="D82" i="6"/>
  <c r="G81" i="6"/>
  <c r="J81" i="6" s="1"/>
  <c r="F81" i="6"/>
  <c r="D81" i="6"/>
  <c r="G80" i="6"/>
  <c r="J80" i="6" s="1"/>
  <c r="F80" i="6"/>
  <c r="D80" i="6"/>
  <c r="G18" i="6"/>
  <c r="J18" i="6" s="1"/>
  <c r="G19" i="6"/>
  <c r="H19" i="6" s="1"/>
  <c r="G231" i="6"/>
  <c r="H231" i="6" s="1"/>
  <c r="G230" i="6"/>
  <c r="J230" i="6" s="1"/>
  <c r="S230" i="6" s="1"/>
  <c r="T230" i="6" s="1"/>
  <c r="G210" i="6"/>
  <c r="J210" i="6" s="1"/>
  <c r="S210" i="6" s="1"/>
  <c r="T210" i="6" s="1"/>
  <c r="G209" i="6"/>
  <c r="G208" i="6"/>
  <c r="G207" i="6"/>
  <c r="J207" i="6" s="1"/>
  <c r="G206" i="6"/>
  <c r="G205" i="6"/>
  <c r="J205" i="6" s="1"/>
  <c r="S205" i="6" s="1"/>
  <c r="T205" i="6" s="1"/>
  <c r="G204" i="6"/>
  <c r="J204" i="6" s="1"/>
  <c r="G203" i="6"/>
  <c r="H203" i="6" s="1"/>
  <c r="G202" i="6"/>
  <c r="H202" i="6" s="1"/>
  <c r="G201" i="6"/>
  <c r="G200" i="6"/>
  <c r="H200" i="6" s="1"/>
  <c r="G199" i="6"/>
  <c r="J199" i="6" s="1"/>
  <c r="G198" i="6"/>
  <c r="G197" i="6"/>
  <c r="J197" i="6" s="1"/>
  <c r="S197" i="6" s="1"/>
  <c r="T197" i="6" s="1"/>
  <c r="G196" i="6"/>
  <c r="H196" i="6" s="1"/>
  <c r="G195" i="6"/>
  <c r="J195" i="6" s="1"/>
  <c r="G194" i="6"/>
  <c r="H194" i="6" s="1"/>
  <c r="G193" i="6"/>
  <c r="G192" i="6"/>
  <c r="G191" i="6"/>
  <c r="J191" i="6" s="1"/>
  <c r="G190" i="6"/>
  <c r="G189" i="6"/>
  <c r="J189" i="6" s="1"/>
  <c r="G188" i="6"/>
  <c r="G187" i="6"/>
  <c r="J187" i="6" s="1"/>
  <c r="G186" i="6"/>
  <c r="H186" i="6" s="1"/>
  <c r="G185" i="6"/>
  <c r="G184" i="6"/>
  <c r="J184" i="6" s="1"/>
  <c r="G183" i="6"/>
  <c r="J183" i="6" s="1"/>
  <c r="G182" i="6"/>
  <c r="J182" i="6" s="1"/>
  <c r="G181" i="6"/>
  <c r="H181" i="6" s="1"/>
  <c r="G180" i="6"/>
  <c r="G179" i="6"/>
  <c r="H179" i="6" s="1"/>
  <c r="G176" i="6"/>
  <c r="J176" i="6" s="1"/>
  <c r="S176" i="6" s="1"/>
  <c r="T176" i="6" s="1"/>
  <c r="G175" i="6"/>
  <c r="H175" i="6" s="1"/>
  <c r="G174" i="6"/>
  <c r="G173" i="6"/>
  <c r="H173" i="6" s="1"/>
  <c r="G172" i="6"/>
  <c r="H172" i="6" s="1"/>
  <c r="G171" i="6"/>
  <c r="H171" i="6" s="1"/>
  <c r="G170" i="6"/>
  <c r="J170" i="6" s="1"/>
  <c r="G168" i="6"/>
  <c r="J168" i="6" s="1"/>
  <c r="G167" i="6"/>
  <c r="H167" i="6" s="1"/>
  <c r="G166" i="6"/>
  <c r="H166" i="6" s="1"/>
  <c r="G165" i="6"/>
  <c r="G164" i="6"/>
  <c r="H164" i="6" s="1"/>
  <c r="G163" i="6"/>
  <c r="H163" i="6" s="1"/>
  <c r="G162" i="6"/>
  <c r="G161" i="6"/>
  <c r="H161" i="6" s="1"/>
  <c r="G160" i="6"/>
  <c r="J160" i="6" s="1"/>
  <c r="G159" i="6"/>
  <c r="H159" i="6" s="1"/>
  <c r="G158" i="6"/>
  <c r="G157" i="6"/>
  <c r="H157" i="6" s="1"/>
  <c r="G156" i="6"/>
  <c r="G155" i="6"/>
  <c r="H155" i="6" s="1"/>
  <c r="G154" i="6"/>
  <c r="G151" i="6"/>
  <c r="G150" i="6"/>
  <c r="H150" i="6" s="1"/>
  <c r="G148" i="6"/>
  <c r="J148" i="6" s="1"/>
  <c r="G146" i="6"/>
  <c r="G145" i="6"/>
  <c r="H145" i="6" s="1"/>
  <c r="G144" i="6"/>
  <c r="J144" i="6" s="1"/>
  <c r="S144" i="6" s="1"/>
  <c r="T144" i="6" s="1"/>
  <c r="G143" i="6"/>
  <c r="G142" i="6"/>
  <c r="J142" i="6" s="1"/>
  <c r="G141" i="6"/>
  <c r="G140" i="6"/>
  <c r="J140" i="6" s="1"/>
  <c r="G138" i="6"/>
  <c r="J138" i="6" s="1"/>
  <c r="G137" i="6"/>
  <c r="G136" i="6"/>
  <c r="G135" i="6"/>
  <c r="J135" i="6" s="1"/>
  <c r="G126" i="6"/>
  <c r="J126" i="6" s="1"/>
  <c r="S126" i="6" s="1"/>
  <c r="T126" i="6" s="1"/>
  <c r="G123" i="6"/>
  <c r="J123" i="6" s="1"/>
  <c r="S123" i="6" s="1"/>
  <c r="T123" i="6" s="1"/>
  <c r="G122" i="6"/>
  <c r="H122" i="6" s="1"/>
  <c r="G121" i="6"/>
  <c r="H121" i="6" s="1"/>
  <c r="G119" i="6"/>
  <c r="J119" i="6" s="1"/>
  <c r="K119" i="6" s="1"/>
  <c r="G118" i="6"/>
  <c r="J118" i="6" s="1"/>
  <c r="G116" i="6"/>
  <c r="J116" i="6" s="1"/>
  <c r="G115" i="6"/>
  <c r="J115" i="6" s="1"/>
  <c r="S115" i="6" s="1"/>
  <c r="T115" i="6" s="1"/>
  <c r="G110" i="6"/>
  <c r="J110" i="6" s="1"/>
  <c r="G109" i="6"/>
  <c r="G108" i="6"/>
  <c r="H108" i="6" s="1"/>
  <c r="G107" i="6"/>
  <c r="G106" i="6"/>
  <c r="H106" i="6" s="1"/>
  <c r="G105" i="6"/>
  <c r="H105" i="6" s="1"/>
  <c r="G104" i="6"/>
  <c r="J104" i="6" s="1"/>
  <c r="G103" i="6"/>
  <c r="J103" i="6" s="1"/>
  <c r="K103" i="6" s="1"/>
  <c r="G102" i="6"/>
  <c r="G99" i="6"/>
  <c r="H99" i="6" s="1"/>
  <c r="G98" i="6"/>
  <c r="G97" i="6"/>
  <c r="J97" i="6" s="1"/>
  <c r="K97" i="6" s="1"/>
  <c r="G96" i="6"/>
  <c r="H96" i="6" s="1"/>
  <c r="G91" i="6"/>
  <c r="J91" i="6" s="1"/>
  <c r="K91" i="6" s="1"/>
  <c r="G90" i="6"/>
  <c r="G89" i="6"/>
  <c r="H89" i="6" s="1"/>
  <c r="G88" i="6"/>
  <c r="H88" i="6" s="1"/>
  <c r="G87" i="6"/>
  <c r="J87" i="6" s="1"/>
  <c r="G86" i="6"/>
  <c r="G85" i="6"/>
  <c r="H85" i="6" s="1"/>
  <c r="G84" i="6"/>
  <c r="J84" i="6" s="1"/>
  <c r="G83" i="6"/>
  <c r="H83" i="6" s="1"/>
  <c r="G79" i="6"/>
  <c r="J79" i="6" s="1"/>
  <c r="K79" i="6" s="1"/>
  <c r="G78" i="6"/>
  <c r="G77" i="6"/>
  <c r="J77" i="6" s="1"/>
  <c r="S77" i="6" s="1"/>
  <c r="T77" i="6" s="1"/>
  <c r="G76" i="6"/>
  <c r="J76" i="6" s="1"/>
  <c r="G74" i="6"/>
  <c r="G69" i="6"/>
  <c r="J69" i="6" s="1"/>
  <c r="S69" i="6" s="1"/>
  <c r="T69" i="6" s="1"/>
  <c r="G68" i="6"/>
  <c r="H68" i="6" s="1"/>
  <c r="G67" i="6"/>
  <c r="G64" i="6"/>
  <c r="G63" i="6"/>
  <c r="H63" i="6" s="1"/>
  <c r="G20" i="6"/>
  <c r="H20" i="6" s="1"/>
  <c r="G21" i="6"/>
  <c r="H21" i="6" s="1"/>
  <c r="G22" i="6"/>
  <c r="J22" i="6" s="1"/>
  <c r="G23" i="6"/>
  <c r="H23" i="6" s="1"/>
  <c r="G24" i="6"/>
  <c r="G25" i="6"/>
  <c r="G26" i="6"/>
  <c r="J26" i="6" s="1"/>
  <c r="G27" i="6"/>
  <c r="H27" i="6" s="1"/>
  <c r="G28" i="6"/>
  <c r="H28" i="6" s="1"/>
  <c r="G29" i="6"/>
  <c r="H29" i="6" s="1"/>
  <c r="G30" i="6"/>
  <c r="J30" i="6" s="1"/>
  <c r="G31" i="6"/>
  <c r="H31" i="6" s="1"/>
  <c r="G32" i="6"/>
  <c r="G33" i="6"/>
  <c r="G34" i="6"/>
  <c r="H34" i="6" s="1"/>
  <c r="G35" i="6"/>
  <c r="G36" i="6"/>
  <c r="J36" i="6" s="1"/>
  <c r="S36" i="6" s="1"/>
  <c r="T36" i="6" s="1"/>
  <c r="G37" i="6"/>
  <c r="J37" i="6" s="1"/>
  <c r="K37" i="6" s="1"/>
  <c r="G38" i="6"/>
  <c r="H38" i="6" s="1"/>
  <c r="G39" i="6"/>
  <c r="G40" i="6"/>
  <c r="H40" i="6" s="1"/>
  <c r="G41" i="6"/>
  <c r="H41" i="6" s="1"/>
  <c r="G42" i="6"/>
  <c r="J42" i="6" s="1"/>
  <c r="G43" i="6"/>
  <c r="J43" i="6" s="1"/>
  <c r="S43" i="6" s="1"/>
  <c r="T43" i="6" s="1"/>
  <c r="G44" i="6"/>
  <c r="H44" i="6" s="1"/>
  <c r="G45" i="6"/>
  <c r="J45" i="6" s="1"/>
  <c r="G46" i="6"/>
  <c r="J46" i="6" s="1"/>
  <c r="S46" i="6" s="1"/>
  <c r="T46" i="6" s="1"/>
  <c r="G47" i="6"/>
  <c r="H47" i="6" s="1"/>
  <c r="G48" i="6"/>
  <c r="J48" i="6" s="1"/>
  <c r="G49" i="6"/>
  <c r="H49" i="6" s="1"/>
  <c r="G50" i="6"/>
  <c r="G51" i="6"/>
  <c r="H51" i="6" s="1"/>
  <c r="G52" i="6"/>
  <c r="J52" i="6" s="1"/>
  <c r="G53" i="6"/>
  <c r="J53" i="6" s="1"/>
  <c r="S53" i="6" s="1"/>
  <c r="T53" i="6" s="1"/>
  <c r="Y237" i="6"/>
  <c r="Y244" i="6" s="1"/>
  <c r="X237" i="6"/>
  <c r="X244" i="6" s="1"/>
  <c r="Y236" i="6"/>
  <c r="Y243" i="6" s="1"/>
  <c r="X236" i="6"/>
  <c r="X243" i="6" s="1"/>
  <c r="F231" i="6"/>
  <c r="D231" i="6"/>
  <c r="F230" i="6"/>
  <c r="D230" i="6"/>
  <c r="F210" i="6"/>
  <c r="D210" i="6"/>
  <c r="F209" i="6"/>
  <c r="D209" i="6"/>
  <c r="F208" i="6"/>
  <c r="D208" i="6"/>
  <c r="F207" i="6"/>
  <c r="D207" i="6"/>
  <c r="F206" i="6"/>
  <c r="D206" i="6"/>
  <c r="F205" i="6"/>
  <c r="D205" i="6"/>
  <c r="F204" i="6"/>
  <c r="D204" i="6"/>
  <c r="F203" i="6"/>
  <c r="D203" i="6"/>
  <c r="F202" i="6"/>
  <c r="D202" i="6"/>
  <c r="F201" i="6"/>
  <c r="D201" i="6"/>
  <c r="F200" i="6"/>
  <c r="D200" i="6"/>
  <c r="F199" i="6"/>
  <c r="D199" i="6"/>
  <c r="F198" i="6"/>
  <c r="D198" i="6"/>
  <c r="F197" i="6"/>
  <c r="D197" i="6"/>
  <c r="F196" i="6"/>
  <c r="D196" i="6"/>
  <c r="F195" i="6"/>
  <c r="D195" i="6"/>
  <c r="F194" i="6"/>
  <c r="D194" i="6"/>
  <c r="F193" i="6"/>
  <c r="D193" i="6"/>
  <c r="F192" i="6"/>
  <c r="D192" i="6"/>
  <c r="F191" i="6"/>
  <c r="D191" i="6"/>
  <c r="F190" i="6"/>
  <c r="D190" i="6"/>
  <c r="F189" i="6"/>
  <c r="D189" i="6"/>
  <c r="F188" i="6"/>
  <c r="D188" i="6"/>
  <c r="F187" i="6"/>
  <c r="D187" i="6"/>
  <c r="F186" i="6"/>
  <c r="D186" i="6"/>
  <c r="F185" i="6"/>
  <c r="D185" i="6"/>
  <c r="F184" i="6"/>
  <c r="D184" i="6"/>
  <c r="F183" i="6"/>
  <c r="D183" i="6"/>
  <c r="F182" i="6"/>
  <c r="D182" i="6"/>
  <c r="F181" i="6"/>
  <c r="D181" i="6"/>
  <c r="F180" i="6"/>
  <c r="D180" i="6"/>
  <c r="F179" i="6"/>
  <c r="D179" i="6"/>
  <c r="F176" i="6"/>
  <c r="D176" i="6"/>
  <c r="F175" i="6"/>
  <c r="D175" i="6"/>
  <c r="F174" i="6"/>
  <c r="D174" i="6"/>
  <c r="F173" i="6"/>
  <c r="D173" i="6"/>
  <c r="F172" i="6"/>
  <c r="D172" i="6"/>
  <c r="F171" i="6"/>
  <c r="D171" i="6"/>
  <c r="F170" i="6"/>
  <c r="D170" i="6"/>
  <c r="F168" i="6"/>
  <c r="D168" i="6"/>
  <c r="F167" i="6"/>
  <c r="D167" i="6"/>
  <c r="F166" i="6"/>
  <c r="D166" i="6"/>
  <c r="F165" i="6"/>
  <c r="D165" i="6"/>
  <c r="F164" i="6"/>
  <c r="D164" i="6"/>
  <c r="F163" i="6"/>
  <c r="D163" i="6"/>
  <c r="F162" i="6"/>
  <c r="D162" i="6"/>
  <c r="F161" i="6"/>
  <c r="D161" i="6"/>
  <c r="F160" i="6"/>
  <c r="D160" i="6"/>
  <c r="F159" i="6"/>
  <c r="D159" i="6"/>
  <c r="F158" i="6"/>
  <c r="D158" i="6"/>
  <c r="F157" i="6"/>
  <c r="D157" i="6"/>
  <c r="F156" i="6"/>
  <c r="D156" i="6"/>
  <c r="F155" i="6"/>
  <c r="D155" i="6"/>
  <c r="F154" i="6"/>
  <c r="D154" i="6"/>
  <c r="F151" i="6"/>
  <c r="D151" i="6"/>
  <c r="F150" i="6"/>
  <c r="D150" i="6"/>
  <c r="F123" i="6"/>
  <c r="D123" i="6"/>
  <c r="F122" i="6"/>
  <c r="D122" i="6"/>
  <c r="F121" i="6"/>
  <c r="D121" i="6"/>
  <c r="F119" i="6"/>
  <c r="D119" i="6"/>
  <c r="F118" i="6"/>
  <c r="D118" i="6"/>
  <c r="F116" i="6"/>
  <c r="D116" i="6"/>
  <c r="F115" i="6"/>
  <c r="D115" i="6"/>
  <c r="F110" i="6"/>
  <c r="D110" i="6"/>
  <c r="F109" i="6"/>
  <c r="D109" i="6"/>
  <c r="F108" i="6"/>
  <c r="D108" i="6"/>
  <c r="F107" i="6"/>
  <c r="D107" i="6"/>
  <c r="F106" i="6"/>
  <c r="D106" i="6"/>
  <c r="F105" i="6"/>
  <c r="D105" i="6"/>
  <c r="F104" i="6"/>
  <c r="D104" i="6"/>
  <c r="F103" i="6"/>
  <c r="D103" i="6"/>
  <c r="F102" i="6"/>
  <c r="D102" i="6"/>
  <c r="F99" i="6"/>
  <c r="D99" i="6"/>
  <c r="F98" i="6"/>
  <c r="D98" i="6"/>
  <c r="F97" i="6"/>
  <c r="D97" i="6"/>
  <c r="F96" i="6"/>
  <c r="D96" i="6"/>
  <c r="F91" i="6"/>
  <c r="D91" i="6"/>
  <c r="F90" i="6"/>
  <c r="D90" i="6"/>
  <c r="F89" i="6"/>
  <c r="D89" i="6"/>
  <c r="F88" i="6"/>
  <c r="D88" i="6"/>
  <c r="F87" i="6"/>
  <c r="D87" i="6"/>
  <c r="F86" i="6"/>
  <c r="D86" i="6"/>
  <c r="F85" i="6"/>
  <c r="D85" i="6"/>
  <c r="F84" i="6"/>
  <c r="D84" i="6"/>
  <c r="F83" i="6"/>
  <c r="D83" i="6"/>
  <c r="F79" i="6"/>
  <c r="D79" i="6"/>
  <c r="F78" i="6"/>
  <c r="D78" i="6"/>
  <c r="F77" i="6"/>
  <c r="D77" i="6"/>
  <c r="F76" i="6"/>
  <c r="D76" i="6"/>
  <c r="F74" i="6"/>
  <c r="D74" i="6"/>
  <c r="F69" i="6"/>
  <c r="D69" i="6"/>
  <c r="F68" i="6"/>
  <c r="D68" i="6"/>
  <c r="F67" i="6"/>
  <c r="D67" i="6"/>
  <c r="F64" i="6"/>
  <c r="D64" i="6"/>
  <c r="F63" i="6"/>
  <c r="D63" i="6"/>
  <c r="F53" i="6"/>
  <c r="D53" i="6"/>
  <c r="F52" i="6"/>
  <c r="D52" i="6"/>
  <c r="F51" i="6"/>
  <c r="D51" i="6"/>
  <c r="F50" i="6"/>
  <c r="D50" i="6"/>
  <c r="F49" i="6"/>
  <c r="D49" i="6"/>
  <c r="F48" i="6"/>
  <c r="D48" i="6"/>
  <c r="F47" i="6"/>
  <c r="D47" i="6"/>
  <c r="F46" i="6"/>
  <c r="D46" i="6"/>
  <c r="F45" i="6"/>
  <c r="D45" i="6"/>
  <c r="F44" i="6"/>
  <c r="D44" i="6"/>
  <c r="F43" i="6"/>
  <c r="D43" i="6"/>
  <c r="F42" i="6"/>
  <c r="D42" i="6"/>
  <c r="F41" i="6"/>
  <c r="D41" i="6"/>
  <c r="F40" i="6"/>
  <c r="D40" i="6"/>
  <c r="F39" i="6"/>
  <c r="D39" i="6"/>
  <c r="F38" i="6"/>
  <c r="D38" i="6"/>
  <c r="F37" i="6"/>
  <c r="D37" i="6"/>
  <c r="F36" i="6"/>
  <c r="D36" i="6"/>
  <c r="F35" i="6"/>
  <c r="D35" i="6"/>
  <c r="F34" i="6"/>
  <c r="D34" i="6"/>
  <c r="F33" i="6"/>
  <c r="D33" i="6"/>
  <c r="F32" i="6"/>
  <c r="D32" i="6"/>
  <c r="F31" i="6"/>
  <c r="D31" i="6"/>
  <c r="F30" i="6"/>
  <c r="D30" i="6"/>
  <c r="F29" i="6"/>
  <c r="D29" i="6"/>
  <c r="F28" i="6"/>
  <c r="D28" i="6"/>
  <c r="F27" i="6"/>
  <c r="D27" i="6"/>
  <c r="F26" i="6"/>
  <c r="D26" i="6"/>
  <c r="F25" i="6"/>
  <c r="D25" i="6"/>
  <c r="F24" i="6"/>
  <c r="D24" i="6"/>
  <c r="F23" i="6"/>
  <c r="D23" i="6"/>
  <c r="F22" i="6"/>
  <c r="D22" i="6"/>
  <c r="F21" i="6"/>
  <c r="D21" i="6"/>
  <c r="F20" i="6"/>
  <c r="D20" i="6"/>
  <c r="F19" i="6"/>
  <c r="D19" i="6"/>
  <c r="F18" i="6"/>
  <c r="D18" i="6"/>
  <c r="G17" i="6"/>
  <c r="H17" i="6" s="1"/>
  <c r="F17" i="6"/>
  <c r="D17" i="6"/>
  <c r="G16" i="6"/>
  <c r="J16" i="6" s="1"/>
  <c r="F16" i="6"/>
  <c r="D16" i="6"/>
  <c r="H171" i="5"/>
  <c r="C171" i="5"/>
  <c r="H170" i="5"/>
  <c r="C170" i="5"/>
  <c r="H169" i="5"/>
  <c r="C169" i="5"/>
  <c r="H166" i="5"/>
  <c r="H165" i="5"/>
  <c r="H140" i="5"/>
  <c r="H139" i="5"/>
  <c r="H72" i="5"/>
  <c r="H71" i="5"/>
  <c r="H70" i="5"/>
  <c r="H67" i="5"/>
  <c r="H66" i="5"/>
  <c r="H20" i="5"/>
  <c r="H19" i="5"/>
  <c r="H18" i="5"/>
  <c r="H17" i="5"/>
  <c r="H16" i="5"/>
  <c r="J21" i="6" l="1"/>
  <c r="K21" i="6" s="1"/>
  <c r="J19" i="6"/>
  <c r="K19" i="6" s="1"/>
  <c r="H46" i="6"/>
  <c r="J171" i="6"/>
  <c r="K171" i="6" s="1"/>
  <c r="J121" i="6"/>
  <c r="K121" i="6" s="1"/>
  <c r="J99" i="6"/>
  <c r="K99" i="6" s="1"/>
  <c r="H197" i="6"/>
  <c r="H142" i="6"/>
  <c r="H43" i="6"/>
  <c r="J166" i="6"/>
  <c r="H116" i="6"/>
  <c r="S97" i="6"/>
  <c r="T97" i="6" s="1"/>
  <c r="H205" i="6"/>
  <c r="J49" i="6"/>
  <c r="S49" i="6" s="1"/>
  <c r="T49" i="6" s="1"/>
  <c r="J106" i="6"/>
  <c r="K106" i="6" s="1"/>
  <c r="J181" i="6"/>
  <c r="S181" i="6" s="1"/>
  <c r="T181" i="6" s="1"/>
  <c r="H97" i="6"/>
  <c r="H189" i="6"/>
  <c r="K135" i="6"/>
  <c r="S135" i="6"/>
  <c r="T135" i="6" s="1"/>
  <c r="K140" i="6"/>
  <c r="S140" i="6"/>
  <c r="T140" i="6" s="1"/>
  <c r="K138" i="6"/>
  <c r="S138" i="6"/>
  <c r="T138" i="6" s="1"/>
  <c r="K148" i="6"/>
  <c r="S148" i="6"/>
  <c r="T148" i="6" s="1"/>
  <c r="J20" i="6"/>
  <c r="S20" i="6" s="1"/>
  <c r="T20" i="6" s="1"/>
  <c r="H119" i="6"/>
  <c r="K142" i="6"/>
  <c r="S142" i="6"/>
  <c r="T142" i="6" s="1"/>
  <c r="K197" i="6"/>
  <c r="J63" i="6"/>
  <c r="S63" i="6" s="1"/>
  <c r="T63" i="6" s="1"/>
  <c r="J196" i="6"/>
  <c r="K196" i="6" s="1"/>
  <c r="J28" i="6"/>
  <c r="K28" i="6" s="1"/>
  <c r="H69" i="6"/>
  <c r="K69" i="6"/>
  <c r="H170" i="6"/>
  <c r="J40" i="6"/>
  <c r="S40" i="6" s="1"/>
  <c r="T40" i="6" s="1"/>
  <c r="H36" i="6"/>
  <c r="H87" i="6"/>
  <c r="H204" i="6"/>
  <c r="J231" i="6"/>
  <c r="S231" i="6" s="1"/>
  <c r="T231" i="6" s="1"/>
  <c r="J29" i="6"/>
  <c r="S29" i="6" s="1"/>
  <c r="T29" i="6" s="1"/>
  <c r="J157" i="6"/>
  <c r="S157" i="6" s="1"/>
  <c r="T157" i="6" s="1"/>
  <c r="H184" i="6"/>
  <c r="J161" i="6"/>
  <c r="S161" i="6" s="1"/>
  <c r="T161" i="6" s="1"/>
  <c r="H37" i="6"/>
  <c r="H115" i="6"/>
  <c r="H126" i="6"/>
  <c r="J200" i="6"/>
  <c r="K200" i="6" s="1"/>
  <c r="J145" i="6"/>
  <c r="J83" i="6"/>
  <c r="K83" i="6" s="1"/>
  <c r="H77" i="6"/>
  <c r="H53" i="6"/>
  <c r="H103" i="6"/>
  <c r="J122" i="6"/>
  <c r="K122" i="6" s="1"/>
  <c r="J50" i="6"/>
  <c r="K50" i="6" s="1"/>
  <c r="H50" i="6"/>
  <c r="H32" i="6"/>
  <c r="J32" i="6"/>
  <c r="S32" i="6" s="1"/>
  <c r="T32" i="6" s="1"/>
  <c r="J24" i="6"/>
  <c r="K24" i="6" s="1"/>
  <c r="H24" i="6"/>
  <c r="H78" i="6"/>
  <c r="J78" i="6"/>
  <c r="S78" i="6" s="1"/>
  <c r="T78" i="6" s="1"/>
  <c r="J90" i="6"/>
  <c r="K90" i="6" s="1"/>
  <c r="H90" i="6"/>
  <c r="J102" i="6"/>
  <c r="H102" i="6"/>
  <c r="H109" i="6"/>
  <c r="J109" i="6"/>
  <c r="S109" i="6" s="1"/>
  <c r="T109" i="6" s="1"/>
  <c r="J137" i="6"/>
  <c r="S137" i="6" s="1"/>
  <c r="T137" i="6" s="1"/>
  <c r="H137" i="6"/>
  <c r="H146" i="6"/>
  <c r="J146" i="6"/>
  <c r="J154" i="6"/>
  <c r="K154" i="6" s="1"/>
  <c r="H154" i="6"/>
  <c r="J158" i="6"/>
  <c r="S158" i="6" s="1"/>
  <c r="T158" i="6" s="1"/>
  <c r="H158" i="6"/>
  <c r="J162" i="6"/>
  <c r="H162" i="6"/>
  <c r="J185" i="6"/>
  <c r="S185" i="6" s="1"/>
  <c r="T185" i="6" s="1"/>
  <c r="H185" i="6"/>
  <c r="H193" i="6"/>
  <c r="J193" i="6"/>
  <c r="K193" i="6" s="1"/>
  <c r="J201" i="6"/>
  <c r="S201" i="6" s="1"/>
  <c r="T201" i="6" s="1"/>
  <c r="H201" i="6"/>
  <c r="H209" i="6"/>
  <c r="J209" i="6"/>
  <c r="S209" i="6" s="1"/>
  <c r="T209" i="6" s="1"/>
  <c r="S37" i="6"/>
  <c r="T37" i="6" s="1"/>
  <c r="S21" i="6"/>
  <c r="T21" i="6" s="1"/>
  <c r="H33" i="6"/>
  <c r="J33" i="6"/>
  <c r="K33" i="6" s="1"/>
  <c r="H25" i="6"/>
  <c r="J25" i="6"/>
  <c r="J141" i="6"/>
  <c r="S141" i="6" s="1"/>
  <c r="T141" i="6" s="1"/>
  <c r="H141" i="6"/>
  <c r="J151" i="6"/>
  <c r="H151" i="6"/>
  <c r="H165" i="6"/>
  <c r="J165" i="6"/>
  <c r="S165" i="6" s="1"/>
  <c r="T165" i="6" s="1"/>
  <c r="H174" i="6"/>
  <c r="J174" i="6"/>
  <c r="S174" i="6" s="1"/>
  <c r="T174" i="6" s="1"/>
  <c r="J180" i="6"/>
  <c r="K180" i="6" s="1"/>
  <c r="H180" i="6"/>
  <c r="K184" i="6"/>
  <c r="S184" i="6"/>
  <c r="T184" i="6" s="1"/>
  <c r="H188" i="6"/>
  <c r="J188" i="6"/>
  <c r="S188" i="6" s="1"/>
  <c r="T188" i="6" s="1"/>
  <c r="H192" i="6"/>
  <c r="J192" i="6"/>
  <c r="K204" i="6"/>
  <c r="S204" i="6"/>
  <c r="T204" i="6" s="1"/>
  <c r="H208" i="6"/>
  <c r="J208" i="6"/>
  <c r="K208" i="6" s="1"/>
  <c r="J67" i="6"/>
  <c r="K67" i="6" s="1"/>
  <c r="H67" i="6"/>
  <c r="H86" i="6"/>
  <c r="J86" i="6"/>
  <c r="H156" i="6"/>
  <c r="J156" i="6"/>
  <c r="S156" i="6" s="1"/>
  <c r="T156" i="6" s="1"/>
  <c r="J39" i="6"/>
  <c r="K39" i="6" s="1"/>
  <c r="H39" i="6"/>
  <c r="J35" i="6"/>
  <c r="S35" i="6" s="1"/>
  <c r="T35" i="6" s="1"/>
  <c r="H35" i="6"/>
  <c r="J64" i="6"/>
  <c r="K64" i="6" s="1"/>
  <c r="H64" i="6"/>
  <c r="J74" i="6"/>
  <c r="K74" i="6" s="1"/>
  <c r="H74" i="6"/>
  <c r="J98" i="6"/>
  <c r="K98" i="6" s="1"/>
  <c r="H98" i="6"/>
  <c r="H107" i="6"/>
  <c r="J107" i="6"/>
  <c r="S107" i="6" s="1"/>
  <c r="T107" i="6" s="1"/>
  <c r="K182" i="6"/>
  <c r="S182" i="6"/>
  <c r="T182" i="6" s="1"/>
  <c r="H190" i="6"/>
  <c r="J190" i="6"/>
  <c r="S190" i="6" s="1"/>
  <c r="T190" i="6" s="1"/>
  <c r="H198" i="6"/>
  <c r="J198" i="6"/>
  <c r="S198" i="6" s="1"/>
  <c r="T198" i="6" s="1"/>
  <c r="H206" i="6"/>
  <c r="J206" i="6"/>
  <c r="K206" i="6" s="1"/>
  <c r="S103" i="6"/>
  <c r="T103" i="6" s="1"/>
  <c r="K126" i="6"/>
  <c r="H79" i="6"/>
  <c r="K36" i="6"/>
  <c r="K43" i="6"/>
  <c r="J85" i="6"/>
  <c r="S85" i="6" s="1"/>
  <c r="T85" i="6" s="1"/>
  <c r="K210" i="6"/>
  <c r="J23" i="6"/>
  <c r="K23" i="6" s="1"/>
  <c r="H16" i="6"/>
  <c r="H91" i="6"/>
  <c r="S207" i="6"/>
  <c r="T207" i="6" s="1"/>
  <c r="K207" i="6"/>
  <c r="S189" i="6"/>
  <c r="T189" i="6" s="1"/>
  <c r="K189" i="6"/>
  <c r="S116" i="6"/>
  <c r="T116" i="6" s="1"/>
  <c r="K116" i="6"/>
  <c r="J68" i="6"/>
  <c r="S68" i="6" s="1"/>
  <c r="T68" i="6" s="1"/>
  <c r="H118" i="6"/>
  <c r="H123" i="6"/>
  <c r="J164" i="6"/>
  <c r="K164" i="6" s="1"/>
  <c r="J203" i="6"/>
  <c r="H207" i="6"/>
  <c r="J31" i="6"/>
  <c r="K31" i="6" s="1"/>
  <c r="H104" i="6"/>
  <c r="H195" i="6"/>
  <c r="H110" i="6"/>
  <c r="H76" i="6"/>
  <c r="J96" i="6"/>
  <c r="H138" i="6"/>
  <c r="J173" i="6"/>
  <c r="K173" i="6" s="1"/>
  <c r="H230" i="6"/>
  <c r="H82" i="6"/>
  <c r="H92" i="6"/>
  <c r="H71" i="6"/>
  <c r="J175" i="6"/>
  <c r="J88" i="6"/>
  <c r="S88" i="6" s="1"/>
  <c r="T88" i="6" s="1"/>
  <c r="H42" i="6"/>
  <c r="J27" i="6"/>
  <c r="K27" i="6" s="1"/>
  <c r="K115" i="6"/>
  <c r="H210" i="6"/>
  <c r="H183" i="6"/>
  <c r="H81" i="6"/>
  <c r="H111" i="6"/>
  <c r="H70" i="6"/>
  <c r="K52" i="6"/>
  <c r="S52" i="6"/>
  <c r="T52" i="6" s="1"/>
  <c r="S45" i="6"/>
  <c r="T45" i="6" s="1"/>
  <c r="K45" i="6"/>
  <c r="K87" i="6"/>
  <c r="S87" i="6"/>
  <c r="T87" i="6" s="1"/>
  <c r="S104" i="6"/>
  <c r="T104" i="6" s="1"/>
  <c r="K104" i="6"/>
  <c r="K110" i="6"/>
  <c r="S110" i="6"/>
  <c r="T110" i="6" s="1"/>
  <c r="K30" i="6"/>
  <c r="S30" i="6"/>
  <c r="T30" i="6" s="1"/>
  <c r="K26" i="6"/>
  <c r="S26" i="6"/>
  <c r="T26" i="6" s="1"/>
  <c r="K22" i="6"/>
  <c r="S22" i="6"/>
  <c r="T22" i="6" s="1"/>
  <c r="K76" i="6"/>
  <c r="S76" i="6"/>
  <c r="T76" i="6" s="1"/>
  <c r="K84" i="6"/>
  <c r="S84" i="6"/>
  <c r="T84" i="6" s="1"/>
  <c r="K144" i="6"/>
  <c r="K160" i="6"/>
  <c r="S160" i="6"/>
  <c r="T160" i="6" s="1"/>
  <c r="K168" i="6"/>
  <c r="S168" i="6"/>
  <c r="T168" i="6" s="1"/>
  <c r="S183" i="6"/>
  <c r="T183" i="6" s="1"/>
  <c r="K183" i="6"/>
  <c r="K187" i="6"/>
  <c r="S187" i="6"/>
  <c r="T187" i="6" s="1"/>
  <c r="K191" i="6"/>
  <c r="S191" i="6"/>
  <c r="T191" i="6" s="1"/>
  <c r="K195" i="6"/>
  <c r="S195" i="6"/>
  <c r="T195" i="6" s="1"/>
  <c r="K199" i="6"/>
  <c r="S199" i="6"/>
  <c r="T199" i="6" s="1"/>
  <c r="K230" i="6"/>
  <c r="K18" i="6"/>
  <c r="S18" i="6"/>
  <c r="T18" i="6" s="1"/>
  <c r="K42" i="6"/>
  <c r="S42" i="6"/>
  <c r="T42" i="6" s="1"/>
  <c r="H136" i="6"/>
  <c r="J136" i="6"/>
  <c r="S136" i="6" s="1"/>
  <c r="T136" i="6" s="1"/>
  <c r="J105" i="6"/>
  <c r="K105" i="6" s="1"/>
  <c r="J179" i="6"/>
  <c r="H168" i="6"/>
  <c r="H160" i="6"/>
  <c r="J150" i="6"/>
  <c r="H144" i="6"/>
  <c r="H52" i="6"/>
  <c r="H48" i="6"/>
  <c r="H45" i="6"/>
  <c r="K176" i="6"/>
  <c r="K77" i="6"/>
  <c r="J41" i="6"/>
  <c r="J38" i="6"/>
  <c r="J34" i="6"/>
  <c r="H30" i="6"/>
  <c r="H26" i="6"/>
  <c r="H22" i="6"/>
  <c r="H18" i="6"/>
  <c r="H191" i="6"/>
  <c r="J44" i="6"/>
  <c r="J89" i="6"/>
  <c r="H72" i="6"/>
  <c r="H75" i="6"/>
  <c r="H143" i="6"/>
  <c r="J143" i="6"/>
  <c r="S143" i="6" s="1"/>
  <c r="T143" i="6" s="1"/>
  <c r="S91" i="6"/>
  <c r="T91" i="6" s="1"/>
  <c r="H140" i="6"/>
  <c r="S119" i="6"/>
  <c r="T119" i="6" s="1"/>
  <c r="H199" i="6"/>
  <c r="H135" i="6"/>
  <c r="H84" i="6"/>
  <c r="S79" i="6"/>
  <c r="T79" i="6" s="1"/>
  <c r="K53" i="6"/>
  <c r="J202" i="6"/>
  <c r="K202" i="6" s="1"/>
  <c r="J194" i="6"/>
  <c r="K194" i="6" s="1"/>
  <c r="J186" i="6"/>
  <c r="H182" i="6"/>
  <c r="H176" i="6"/>
  <c r="J172" i="6"/>
  <c r="S172" i="6" s="1"/>
  <c r="T172" i="6" s="1"/>
  <c r="J167" i="6"/>
  <c r="J163" i="6"/>
  <c r="S163" i="6" s="1"/>
  <c r="T163" i="6" s="1"/>
  <c r="J159" i="6"/>
  <c r="K159" i="6" s="1"/>
  <c r="J155" i="6"/>
  <c r="S155" i="6" s="1"/>
  <c r="T155" i="6" s="1"/>
  <c r="H148" i="6"/>
  <c r="J108" i="6"/>
  <c r="J51" i="6"/>
  <c r="J47" i="6"/>
  <c r="H187" i="6"/>
  <c r="H80" i="6"/>
  <c r="H73" i="6"/>
  <c r="S16" i="6"/>
  <c r="T16" i="6" s="1"/>
  <c r="K16" i="6"/>
  <c r="J17" i="6"/>
  <c r="S72" i="6"/>
  <c r="T72" i="6" s="1"/>
  <c r="K72" i="6"/>
  <c r="K123" i="6"/>
  <c r="S118" i="6"/>
  <c r="T118" i="6" s="1"/>
  <c r="K118" i="6"/>
  <c r="S170" i="6"/>
  <c r="T170" i="6" s="1"/>
  <c r="K170" i="6"/>
  <c r="S81" i="6"/>
  <c r="T81" i="6" s="1"/>
  <c r="K81" i="6"/>
  <c r="S70" i="6"/>
  <c r="T70" i="6" s="1"/>
  <c r="K70" i="6"/>
  <c r="K46" i="6"/>
  <c r="S48" i="6"/>
  <c r="T48" i="6" s="1"/>
  <c r="K48" i="6"/>
  <c r="S111" i="6"/>
  <c r="T111" i="6" s="1"/>
  <c r="K111" i="6"/>
  <c r="S92" i="6"/>
  <c r="T92" i="6" s="1"/>
  <c r="K92" i="6"/>
  <c r="K71" i="6"/>
  <c r="S71" i="6"/>
  <c r="T71" i="6" s="1"/>
  <c r="K73" i="6"/>
  <c r="S73" i="6"/>
  <c r="T73" i="6" s="1"/>
  <c r="K75" i="6"/>
  <c r="S75" i="6"/>
  <c r="T75" i="6" s="1"/>
  <c r="K80" i="6"/>
  <c r="S80" i="6"/>
  <c r="T80" i="6" s="1"/>
  <c r="K82" i="6"/>
  <c r="S82" i="6"/>
  <c r="T82" i="6" s="1"/>
  <c r="K205" i="6"/>
  <c r="K29" i="6" l="1"/>
  <c r="S171" i="6"/>
  <c r="T171" i="6" s="1"/>
  <c r="S98" i="6"/>
  <c r="T98" i="6" s="1"/>
  <c r="S19" i="6"/>
  <c r="T19" i="6" s="1"/>
  <c r="K174" i="6"/>
  <c r="K231" i="6"/>
  <c r="K49" i="6"/>
  <c r="S121" i="6"/>
  <c r="T121" i="6" s="1"/>
  <c r="S208" i="6"/>
  <c r="T208" i="6" s="1"/>
  <c r="K161" i="6"/>
  <c r="S99" i="6"/>
  <c r="T99" i="6" s="1"/>
  <c r="S24" i="6"/>
  <c r="T24" i="6" s="1"/>
  <c r="S39" i="6"/>
  <c r="T39" i="6" s="1"/>
  <c r="S106" i="6"/>
  <c r="T106" i="6" s="1"/>
  <c r="S166" i="6"/>
  <c r="T166" i="6" s="1"/>
  <c r="K166" i="6"/>
  <c r="K181" i="6"/>
  <c r="S200" i="6"/>
  <c r="T200" i="6" s="1"/>
  <c r="K63" i="6"/>
  <c r="K40" i="6"/>
  <c r="S50" i="6"/>
  <c r="T50" i="6" s="1"/>
  <c r="S64" i="6"/>
  <c r="T64" i="6" s="1"/>
  <c r="S33" i="6"/>
  <c r="T33" i="6" s="1"/>
  <c r="K145" i="6"/>
  <c r="S145" i="6"/>
  <c r="T145" i="6" s="1"/>
  <c r="S83" i="6"/>
  <c r="T83" i="6" s="1"/>
  <c r="S196" i="6"/>
  <c r="T196" i="6" s="1"/>
  <c r="K109" i="6"/>
  <c r="K146" i="6"/>
  <c r="S146" i="6"/>
  <c r="T146" i="6" s="1"/>
  <c r="K20" i="6"/>
  <c r="K190" i="6"/>
  <c r="S27" i="6"/>
  <c r="T27" i="6" s="1"/>
  <c r="S28" i="6"/>
  <c r="T28" i="6" s="1"/>
  <c r="K156" i="6"/>
  <c r="K157" i="6"/>
  <c r="S122" i="6"/>
  <c r="T122" i="6" s="1"/>
  <c r="K209" i="6"/>
  <c r="S23" i="6"/>
  <c r="T23" i="6" s="1"/>
  <c r="K68" i="6"/>
  <c r="S180" i="6"/>
  <c r="T180" i="6" s="1"/>
  <c r="S173" i="6"/>
  <c r="T173" i="6" s="1"/>
  <c r="K88" i="6"/>
  <c r="S154" i="6"/>
  <c r="T154" i="6" s="1"/>
  <c r="K32" i="6"/>
  <c r="K141" i="6"/>
  <c r="K151" i="6"/>
  <c r="S151" i="6"/>
  <c r="T151" i="6" s="1"/>
  <c r="S193" i="6"/>
  <c r="T193" i="6" s="1"/>
  <c r="K188" i="6"/>
  <c r="K165" i="6"/>
  <c r="K85" i="6"/>
  <c r="K201" i="6"/>
  <c r="K25" i="6"/>
  <c r="S25" i="6"/>
  <c r="T25" i="6" s="1"/>
  <c r="S192" i="6"/>
  <c r="T192" i="6" s="1"/>
  <c r="K192" i="6"/>
  <c r="S162" i="6"/>
  <c r="T162" i="6" s="1"/>
  <c r="K162" i="6"/>
  <c r="K137" i="6"/>
  <c r="K102" i="6"/>
  <c r="S102" i="6"/>
  <c r="T102" i="6" s="1"/>
  <c r="K185" i="6"/>
  <c r="S206" i="6"/>
  <c r="T206" i="6" s="1"/>
  <c r="K158" i="6"/>
  <c r="K35" i="6"/>
  <c r="K78" i="6"/>
  <c r="S90" i="6"/>
  <c r="T90" i="6" s="1"/>
  <c r="K107" i="6"/>
  <c r="K155" i="6"/>
  <c r="S194" i="6"/>
  <c r="T194" i="6" s="1"/>
  <c r="S74" i="6"/>
  <c r="T74" i="6" s="1"/>
  <c r="S86" i="6"/>
  <c r="T86" i="6" s="1"/>
  <c r="K86" i="6"/>
  <c r="S31" i="6"/>
  <c r="T31" i="6" s="1"/>
  <c r="K198" i="6"/>
  <c r="K172" i="6"/>
  <c r="S67" i="6"/>
  <c r="T67" i="6" s="1"/>
  <c r="S159" i="6"/>
  <c r="T159" i="6" s="1"/>
  <c r="S202" i="6"/>
  <c r="T202" i="6" s="1"/>
  <c r="S164" i="6"/>
  <c r="T164" i="6" s="1"/>
  <c r="K175" i="6"/>
  <c r="S175" i="6"/>
  <c r="T175" i="6" s="1"/>
  <c r="K96" i="6"/>
  <c r="S96" i="6"/>
  <c r="T96" i="6" s="1"/>
  <c r="S203" i="6"/>
  <c r="T203" i="6" s="1"/>
  <c r="K203" i="6"/>
  <c r="K167" i="6"/>
  <c r="S167" i="6"/>
  <c r="T167" i="6" s="1"/>
  <c r="K186" i="6"/>
  <c r="S186" i="6"/>
  <c r="T186" i="6" s="1"/>
  <c r="K34" i="6"/>
  <c r="S34" i="6"/>
  <c r="T34" i="6" s="1"/>
  <c r="K179" i="6"/>
  <c r="S179" i="6"/>
  <c r="T179" i="6" s="1"/>
  <c r="K136" i="6"/>
  <c r="S51" i="6"/>
  <c r="T51" i="6" s="1"/>
  <c r="K51" i="6"/>
  <c r="S89" i="6"/>
  <c r="T89" i="6" s="1"/>
  <c r="K89" i="6"/>
  <c r="K44" i="6"/>
  <c r="S44" i="6"/>
  <c r="T44" i="6" s="1"/>
  <c r="S47" i="6"/>
  <c r="T47" i="6" s="1"/>
  <c r="K47" i="6"/>
  <c r="K108" i="6"/>
  <c r="S108" i="6"/>
  <c r="T108" i="6" s="1"/>
  <c r="K143" i="6"/>
  <c r="K41" i="6"/>
  <c r="S41" i="6"/>
  <c r="T41" i="6" s="1"/>
  <c r="K38" i="6"/>
  <c r="S38" i="6"/>
  <c r="T38" i="6" s="1"/>
  <c r="K150" i="6"/>
  <c r="S150" i="6"/>
  <c r="T150" i="6" s="1"/>
  <c r="S105" i="6"/>
  <c r="T105" i="6" s="1"/>
  <c r="K163" i="6"/>
  <c r="S17" i="6"/>
  <c r="T17" i="6" s="1"/>
  <c r="K17" i="6"/>
  <c r="Y238" i="6" l="1"/>
  <c r="X238" i="6"/>
  <c r="X245" i="6" s="1"/>
  <c r="X246" i="6" s="1"/>
  <c r="Y239" i="6" l="1"/>
  <c r="Y245" i="6"/>
  <c r="Y246" i="6" s="1"/>
  <c r="X239" i="6"/>
</calcChain>
</file>

<file path=xl/sharedStrings.xml><?xml version="1.0" encoding="utf-8"?>
<sst xmlns="http://schemas.openxmlformats.org/spreadsheetml/2006/main" count="1400" uniqueCount="451">
  <si>
    <t>Color</t>
  </si>
  <si>
    <t>srv &amp; supp</t>
  </si>
  <si>
    <t>Mo. Serv.</t>
  </si>
  <si>
    <t>excess</t>
  </si>
  <si>
    <t>Comp</t>
  </si>
  <si>
    <t>copies</t>
  </si>
  <si>
    <t>copy</t>
  </si>
  <si>
    <t>Net</t>
  </si>
  <si>
    <t>Net %</t>
  </si>
  <si>
    <t>Model</t>
  </si>
  <si>
    <t>Everyday Dealer Cost</t>
  </si>
  <si>
    <t>Install</t>
  </si>
  <si>
    <t>/unit</t>
  </si>
  <si>
    <t>included</t>
  </si>
  <si>
    <t>charge</t>
  </si>
  <si>
    <t>MX-B201D</t>
  </si>
  <si>
    <t>MX-M232D</t>
  </si>
  <si>
    <t>MX-M264N</t>
  </si>
  <si>
    <t>MX-M314N</t>
  </si>
  <si>
    <t>MX-M354N</t>
  </si>
  <si>
    <t>MX-FN23</t>
  </si>
  <si>
    <t>MX-DE17</t>
  </si>
  <si>
    <t>MX-DE18</t>
  </si>
  <si>
    <t>MX-CS10</t>
  </si>
  <si>
    <t>AR-D36</t>
  </si>
  <si>
    <t>AR-D37</t>
  </si>
  <si>
    <t>MX-EB14</t>
  </si>
  <si>
    <t>MX-TE10</t>
  </si>
  <si>
    <t>MX-TR10</t>
  </si>
  <si>
    <t>MX-TR11</t>
  </si>
  <si>
    <t>MX-PK10</t>
  </si>
  <si>
    <t>MX-FX12</t>
  </si>
  <si>
    <t>MX-FX13</t>
  </si>
  <si>
    <t>MX-201ABD</t>
  </si>
  <si>
    <t>AR-55ABDH</t>
  </si>
  <si>
    <t>AR-55ABDL</t>
  </si>
  <si>
    <t>MX-DS17</t>
  </si>
  <si>
    <t>MX-DS16</t>
  </si>
  <si>
    <t>MX-HD12</t>
  </si>
  <si>
    <t>MX-KB14N</t>
  </si>
  <si>
    <t>MX-NB11</t>
  </si>
  <si>
    <t>MX-NB12</t>
  </si>
  <si>
    <t>MX-XB17</t>
  </si>
  <si>
    <t>MX-FR37U</t>
  </si>
  <si>
    <t>AR-PF1</t>
  </si>
  <si>
    <t>AR-PN4B</t>
  </si>
  <si>
    <t>MX-AMX1</t>
  </si>
  <si>
    <t>MX-AMX2</t>
  </si>
  <si>
    <t>MX-AMX3</t>
  </si>
  <si>
    <t>MX-AM10</t>
  </si>
  <si>
    <t>DCL310S</t>
  </si>
  <si>
    <t>MX-EC50</t>
  </si>
  <si>
    <t>AR-D5133NT</t>
  </si>
  <si>
    <t>AR-D5143NT</t>
  </si>
  <si>
    <t>MX-M623N</t>
  </si>
  <si>
    <t>MX-M753N</t>
  </si>
  <si>
    <t>MX-2615N</t>
  </si>
  <si>
    <t>MX-3115N</t>
  </si>
  <si>
    <t>MX-2640N</t>
  </si>
  <si>
    <t>MX-3140N</t>
  </si>
  <si>
    <t>MX-3640N</t>
  </si>
  <si>
    <t>MX-36ABD</t>
  </si>
  <si>
    <t>MX-CF10</t>
  </si>
  <si>
    <t>MX-DE12</t>
  </si>
  <si>
    <t>MX-DE13</t>
  </si>
  <si>
    <t>MX-DE14</t>
  </si>
  <si>
    <t>MX-DE20</t>
  </si>
  <si>
    <t>MX-EBX3</t>
  </si>
  <si>
    <t>MX-EB11</t>
  </si>
  <si>
    <t>MX-EB12N</t>
  </si>
  <si>
    <t>MX-FNX9</t>
  </si>
  <si>
    <t>MX-FN10</t>
  </si>
  <si>
    <t>MX-FN11</t>
  </si>
  <si>
    <t>MX-FN14</t>
  </si>
  <si>
    <t>MX-FN15</t>
  </si>
  <si>
    <t>MX-FN16</t>
  </si>
  <si>
    <t>MX-FN17</t>
  </si>
  <si>
    <t>MX-FN18</t>
  </si>
  <si>
    <t>MX-FR22U</t>
  </si>
  <si>
    <t>MX-FR40U</t>
  </si>
  <si>
    <t>MX-FR41U</t>
  </si>
  <si>
    <t>MX-FWX1</t>
  </si>
  <si>
    <t>MX-FXX2</t>
  </si>
  <si>
    <t>MX-FX11</t>
  </si>
  <si>
    <t>MX-LC10</t>
  </si>
  <si>
    <t>MX-LC11</t>
  </si>
  <si>
    <t>MX-PUX1</t>
  </si>
  <si>
    <t>MX-PF10</t>
  </si>
  <si>
    <t>MX-PKX1</t>
  </si>
  <si>
    <t>MX-PK11</t>
  </si>
  <si>
    <t>MX-PNX1B</t>
  </si>
  <si>
    <t>MX-PNX5B</t>
  </si>
  <si>
    <t>MX-PNX6B</t>
  </si>
  <si>
    <t>MX-PN10B</t>
  </si>
  <si>
    <t>MX-PN11B</t>
  </si>
  <si>
    <t>MX-RB10N</t>
  </si>
  <si>
    <t>MX-TRX2</t>
  </si>
  <si>
    <t>MX-TR12</t>
  </si>
  <si>
    <t>MX-TR13N</t>
  </si>
  <si>
    <t>MX-TU12</t>
  </si>
  <si>
    <t>MX-TU13</t>
  </si>
  <si>
    <t>MX-SHP1GBXPS</t>
  </si>
  <si>
    <t>MX-SHP2GBXPS</t>
  </si>
  <si>
    <t>MX-SHP1GBCR3</t>
  </si>
  <si>
    <t>MX-B402</t>
  </si>
  <si>
    <t>MX-B402SC</t>
  </si>
  <si>
    <t>MX-C312</t>
  </si>
  <si>
    <t>MX-C402SC</t>
  </si>
  <si>
    <t>MX-CFABB</t>
  </si>
  <si>
    <t>MX-CFABD</t>
  </si>
  <si>
    <t>MX-DS13</t>
  </si>
  <si>
    <t>MX-DS14</t>
  </si>
  <si>
    <t>MX-BTX1</t>
  </si>
  <si>
    <t>MX-CFCRM1</t>
  </si>
  <si>
    <t>MX-CSX1</t>
  </si>
  <si>
    <t>MX-CSX2</t>
  </si>
  <si>
    <t>MX-FN12</t>
  </si>
  <si>
    <t>MX-FR29U</t>
  </si>
  <si>
    <t>MX-FR26U</t>
  </si>
  <si>
    <t>MX-FR27U</t>
  </si>
  <si>
    <t>MX-FR28U</t>
  </si>
  <si>
    <t>MX-FXX3</t>
  </si>
  <si>
    <t>MX-6240N</t>
  </si>
  <si>
    <t>MX-7040N</t>
  </si>
  <si>
    <t>MX-M904</t>
  </si>
  <si>
    <t>MX-M1054</t>
  </si>
  <si>
    <t>MX-M1204</t>
  </si>
  <si>
    <t>MX-CA10</t>
  </si>
  <si>
    <t>MX-CF11</t>
  </si>
  <si>
    <t>MX-EB15</t>
  </si>
  <si>
    <t>MX-FD10</t>
  </si>
  <si>
    <t>MX-FN19</t>
  </si>
  <si>
    <t>MX-FN20</t>
  </si>
  <si>
    <t>MX-FN21</t>
  </si>
  <si>
    <t>MX-FN22</t>
  </si>
  <si>
    <t>MX-FN24</t>
  </si>
  <si>
    <t>MX-FN25</t>
  </si>
  <si>
    <t>MX-FR36U</t>
  </si>
  <si>
    <t>MX-FR38U</t>
  </si>
  <si>
    <t>MX-LCX3N</t>
  </si>
  <si>
    <t>MX-LC12</t>
  </si>
  <si>
    <t>MX-LC13</t>
  </si>
  <si>
    <t>MX-LT10</t>
  </si>
  <si>
    <t>MX-MFX1</t>
  </si>
  <si>
    <t>MX-MF10</t>
  </si>
  <si>
    <t>MX-MF11</t>
  </si>
  <si>
    <t>MX-RB12</t>
  </si>
  <si>
    <t>MX-RB13</t>
  </si>
  <si>
    <t>MX-RB14</t>
  </si>
  <si>
    <t>MX-RB15</t>
  </si>
  <si>
    <t>MX-RB16</t>
  </si>
  <si>
    <t>MX-RB17</t>
  </si>
  <si>
    <t>MX-RB18</t>
  </si>
  <si>
    <t>MX-PNX4B</t>
  </si>
  <si>
    <t>MX-PN12B</t>
  </si>
  <si>
    <t>MX-PN13B</t>
  </si>
  <si>
    <t>MX-ST10</t>
  </si>
  <si>
    <t>MX-TM10</t>
  </si>
  <si>
    <t>MX-TR14</t>
  </si>
  <si>
    <t>MX-TU14</t>
  </si>
  <si>
    <t>MX-BM50</t>
  </si>
  <si>
    <t>MX-CF50</t>
  </si>
  <si>
    <t>MX-FD50</t>
  </si>
  <si>
    <t>MX-TM50</t>
  </si>
  <si>
    <t>MX-XB50</t>
  </si>
  <si>
    <t>MX-PCB50</t>
  </si>
  <si>
    <t>MX-GBCX2</t>
  </si>
  <si>
    <t>MX-GBC51</t>
  </si>
  <si>
    <t>MX-GBC52</t>
  </si>
  <si>
    <t>MX-GBC53</t>
  </si>
  <si>
    <t>MX-GBC03</t>
  </si>
  <si>
    <t>MX-GBC11</t>
  </si>
  <si>
    <t>MX-GBC19</t>
  </si>
  <si>
    <t>MX-GBC21</t>
  </si>
  <si>
    <t>MX-GBC32</t>
  </si>
  <si>
    <t>MX-GBC44</t>
  </si>
  <si>
    <t>MX-GBC32PRO</t>
  </si>
  <si>
    <t>AR-SU1</t>
  </si>
  <si>
    <t>MX-E524ZNT</t>
  </si>
  <si>
    <t>DX-B350P</t>
  </si>
  <si>
    <t>DX-B450P</t>
  </si>
  <si>
    <t>DX-B45ABD</t>
  </si>
  <si>
    <t>DX-DUX1</t>
  </si>
  <si>
    <t>DX-DUX2</t>
  </si>
  <si>
    <t>DX-CSX1</t>
  </si>
  <si>
    <t>DX-CSX2</t>
  </si>
  <si>
    <t>DX-TEX1</t>
  </si>
  <si>
    <t>DX-HD50</t>
  </si>
  <si>
    <t>DX-SM50</t>
  </si>
  <si>
    <t>Digital Copiers:</t>
  </si>
  <si>
    <t>*</t>
  </si>
  <si>
    <t>Discount</t>
  </si>
  <si>
    <t xml:space="preserve">% Above / </t>
  </si>
  <si>
    <t>Standard</t>
  </si>
  <si>
    <t>No Warranty</t>
  </si>
  <si>
    <t>from</t>
  </si>
  <si>
    <t>Below</t>
  </si>
  <si>
    <t>Selling</t>
  </si>
  <si>
    <t>Installing</t>
  </si>
  <si>
    <t xml:space="preserve">Net to </t>
  </si>
  <si>
    <t>List Price</t>
  </si>
  <si>
    <t>List</t>
  </si>
  <si>
    <t>LDC</t>
  </si>
  <si>
    <t>Comp %</t>
  </si>
  <si>
    <t>Sharp</t>
  </si>
  <si>
    <t>Standard COST</t>
  </si>
  <si>
    <t>EST QTY</t>
  </si>
  <si>
    <t/>
  </si>
  <si>
    <t>Sharp Equip Rev</t>
  </si>
  <si>
    <t>Equip Cost</t>
  </si>
  <si>
    <t>Equip GP</t>
  </si>
  <si>
    <t>Equip GP%</t>
  </si>
  <si>
    <t>Supply Rev</t>
  </si>
  <si>
    <t>Supply GP</t>
  </si>
  <si>
    <t>Total Rev</t>
  </si>
  <si>
    <t>Total Cost</t>
  </si>
  <si>
    <t>Total GP</t>
  </si>
  <si>
    <t>Total GP%</t>
  </si>
  <si>
    <t>Zero Copies</t>
  </si>
  <si>
    <t>Copies Included</t>
  </si>
  <si>
    <t>Black</t>
  </si>
  <si>
    <t>NA</t>
  </si>
  <si>
    <t>MX-KB11N</t>
  </si>
  <si>
    <t>MX-4140N</t>
  </si>
  <si>
    <t>MX-4141N</t>
  </si>
  <si>
    <t>MX-5140N</t>
  </si>
  <si>
    <t>MX-5141N</t>
  </si>
  <si>
    <t>MX-DS18</t>
  </si>
  <si>
    <t>MX-DE21</t>
  </si>
  <si>
    <t>MX-DE22</t>
  </si>
  <si>
    <t>MX-DE23</t>
  </si>
  <si>
    <t>MX-FR42U</t>
  </si>
  <si>
    <t>MX-RB20</t>
  </si>
  <si>
    <t>MX-2616N</t>
  </si>
  <si>
    <t>MX-3116N</t>
  </si>
  <si>
    <t>MX-6500N</t>
  </si>
  <si>
    <t>MX-7500N</t>
  </si>
  <si>
    <t>MX-SL10N</t>
  </si>
  <si>
    <t>MX-FR43U</t>
  </si>
  <si>
    <t>MX-PE10</t>
  </si>
  <si>
    <t>MX-PX10</t>
  </si>
  <si>
    <t>MX-PECE</t>
  </si>
  <si>
    <t>MX-PECPS</t>
  </si>
  <si>
    <t>MX-PECPSP</t>
  </si>
  <si>
    <t>MX-PEFC</t>
  </si>
  <si>
    <t>MX-PEFIS</t>
  </si>
  <si>
    <t>MX-PEFK</t>
  </si>
  <si>
    <t>MX-PEFKS</t>
  </si>
  <si>
    <t>MX-PEGAP</t>
  </si>
  <si>
    <t>MX-PEHD</t>
  </si>
  <si>
    <t>MX-PEIC</t>
  </si>
  <si>
    <t>MX-PEJF</t>
  </si>
  <si>
    <t>MX-PEJI</t>
  </si>
  <si>
    <t>MX-PEJM</t>
  </si>
  <si>
    <t>MX-PESP</t>
  </si>
  <si>
    <t>MX-C250</t>
  </si>
  <si>
    <t>MX-C300W</t>
  </si>
  <si>
    <t>MX-CS11</t>
  </si>
  <si>
    <t>MX-M364N</t>
  </si>
  <si>
    <t>MX-M464N</t>
  </si>
  <si>
    <t>MX-M564N</t>
  </si>
  <si>
    <t>MX-M365N</t>
  </si>
  <si>
    <t>MX-M465N</t>
  </si>
  <si>
    <t>MX-M565N</t>
  </si>
  <si>
    <t>MX-FR44U</t>
  </si>
  <si>
    <t>MX-FR45U</t>
  </si>
  <si>
    <t>MX-RB22</t>
  </si>
  <si>
    <t>MX-565XPS1GB</t>
  </si>
  <si>
    <t>MX-PEJMM</t>
  </si>
  <si>
    <t>MX-PEJIM</t>
  </si>
  <si>
    <t>MX-PEJFM</t>
  </si>
  <si>
    <t>MX-PECPM</t>
  </si>
  <si>
    <t>MX-PECEM</t>
  </si>
  <si>
    <t xml:space="preserve"> x </t>
  </si>
  <si>
    <t>MX-C300P</t>
  </si>
  <si>
    <t>MX-25ABD</t>
  </si>
  <si>
    <t>MX-USX1</t>
  </si>
  <si>
    <t>MX-USX5</t>
  </si>
  <si>
    <t>MX-US10</t>
  </si>
  <si>
    <t>MX-US50</t>
  </si>
  <si>
    <t>MX-USA0</t>
  </si>
  <si>
    <t>MX-C301W</t>
  </si>
  <si>
    <t>MX-FR46U</t>
  </si>
  <si>
    <t>MX-M654N</t>
  </si>
  <si>
    <t>MX-M754N</t>
  </si>
  <si>
    <t>MX-LC15</t>
  </si>
  <si>
    <t>MX-LC16</t>
  </si>
  <si>
    <t>MX-TR16</t>
  </si>
  <si>
    <t>MX-TU15</t>
  </si>
  <si>
    <t>MX-RB24</t>
  </si>
  <si>
    <t>MX-RB23</t>
  </si>
  <si>
    <t>MX-FR47U</t>
  </si>
  <si>
    <t>Texas DIR</t>
  </si>
  <si>
    <t>24 month FMV *</t>
  </si>
  <si>
    <t>36 month FMV *</t>
  </si>
  <si>
    <t>48 month FMV *</t>
  </si>
  <si>
    <t>60 month FMV *</t>
  </si>
  <si>
    <t>.</t>
  </si>
  <si>
    <t>B/W Zero Copy Plan</t>
  </si>
  <si>
    <t>B/W Copy Included Plan Low</t>
  </si>
  <si>
    <t>B/W Copy Included Plan high</t>
  </si>
  <si>
    <r>
      <rPr>
        <b/>
        <sz val="10"/>
        <color rgb="FFFF0000"/>
        <rFont val="Arial"/>
        <family val="2"/>
      </rPr>
      <t>Color</t>
    </r>
    <r>
      <rPr>
        <sz val="10"/>
        <rFont val="Arial"/>
        <family val="2"/>
      </rPr>
      <t xml:space="preserve"> Zero Copy Plan</t>
    </r>
  </si>
  <si>
    <r>
      <rPr>
        <b/>
        <sz val="10"/>
        <color rgb="FFFF0000"/>
        <rFont val="Arial"/>
        <family val="2"/>
      </rPr>
      <t xml:space="preserve">Color </t>
    </r>
    <r>
      <rPr>
        <sz val="10"/>
        <rFont val="Arial"/>
        <family val="2"/>
      </rPr>
      <t>Copy Included Plan Low</t>
    </r>
  </si>
  <si>
    <r>
      <rPr>
        <b/>
        <sz val="10"/>
        <color rgb="FFFF0000"/>
        <rFont val="Arial"/>
        <family val="2"/>
      </rPr>
      <t xml:space="preserve">Color </t>
    </r>
    <r>
      <rPr>
        <sz val="10"/>
        <rFont val="Arial"/>
        <family val="2"/>
      </rPr>
      <t>Copy Included Plan high</t>
    </r>
  </si>
  <si>
    <t>Rebates plus</t>
  </si>
  <si>
    <t>COLOR</t>
  </si>
  <si>
    <t>Customer</t>
  </si>
  <si>
    <t>Dealer</t>
  </si>
  <si>
    <t>National Maint</t>
  </si>
  <si>
    <t>Rebates plus National Maint</t>
  </si>
  <si>
    <t>Excess</t>
  </si>
  <si>
    <t>Copy Charge</t>
  </si>
  <si>
    <t>Copiers:</t>
  </si>
  <si>
    <t>36 month RENTAL *</t>
  </si>
  <si>
    <t>TEXAS DIR</t>
  </si>
  <si>
    <t>*includes  Texas PPT adder in rate</t>
  </si>
  <si>
    <t>black copies</t>
  </si>
  <si>
    <t>color copies</t>
  </si>
  <si>
    <t>color overage</t>
  </si>
  <si>
    <t>black overage</t>
  </si>
  <si>
    <t>36 month payment w service</t>
  </si>
  <si>
    <t>Special</t>
  </si>
  <si>
    <t>Co-op End User Price for TEXAS BUYBOARD</t>
  </si>
  <si>
    <t>RENTALS WERE REMOVED FROM CONTRACT 7/15</t>
  </si>
  <si>
    <t>Price List 21  Valid to 7/28/16</t>
  </si>
  <si>
    <t>MX-60ABD</t>
  </si>
  <si>
    <t>MX-DE29</t>
  </si>
  <si>
    <t>MX-TU16</t>
  </si>
  <si>
    <t>MX-TR20</t>
  </si>
  <si>
    <t>MX-PN14B</t>
  </si>
  <si>
    <t>MX-FN28</t>
  </si>
  <si>
    <t>MX-FN29</t>
  </si>
  <si>
    <t>MX-PN15B</t>
  </si>
  <si>
    <t>MX-FN30</t>
  </si>
  <si>
    <t>MX-FN31</t>
  </si>
  <si>
    <t>MX-PN16B</t>
  </si>
  <si>
    <t>MX-FX15</t>
  </si>
  <si>
    <t>MX-FR51U</t>
  </si>
  <si>
    <t>MX-FR52U</t>
  </si>
  <si>
    <t>MX-UT10</t>
  </si>
  <si>
    <t>MX-EB18</t>
  </si>
  <si>
    <t>MX-M1055</t>
  </si>
  <si>
    <t>MX-M1205</t>
  </si>
  <si>
    <t>MX-PE11</t>
  </si>
  <si>
    <t>MX-PX11</t>
  </si>
  <si>
    <t>MX-FR53U</t>
  </si>
  <si>
    <t>MX-PEHD11</t>
  </si>
  <si>
    <t>MX-PEIVB</t>
  </si>
  <si>
    <t>MX-LC13N</t>
  </si>
  <si>
    <t>Oklahoma</t>
  </si>
  <si>
    <t>MX-6580N</t>
  </si>
  <si>
    <t>MX-7580N</t>
  </si>
  <si>
    <t>MX-M905</t>
  </si>
  <si>
    <t>MX-FR54U</t>
  </si>
  <si>
    <t>MX-FR55U</t>
  </si>
  <si>
    <t>MX-PE12</t>
  </si>
  <si>
    <t>MX-PX12</t>
  </si>
  <si>
    <t>MX-PEAT12</t>
  </si>
  <si>
    <t>MX-PEHF12</t>
  </si>
  <si>
    <t>MX-PEPP12</t>
  </si>
  <si>
    <t>MX-PESO12</t>
  </si>
  <si>
    <t>MX-M3050</t>
  </si>
  <si>
    <t>MX-M3550</t>
  </si>
  <si>
    <t>MX-M4050</t>
  </si>
  <si>
    <t>MX-M5050</t>
  </si>
  <si>
    <t>MX-M6050</t>
  </si>
  <si>
    <t>MX-M3070</t>
  </si>
  <si>
    <t>MX-M3570</t>
  </si>
  <si>
    <t>MX-M4070</t>
  </si>
  <si>
    <t>MX-M5070</t>
  </si>
  <si>
    <t>MX-M6070</t>
  </si>
  <si>
    <t>MX-2630N</t>
  </si>
  <si>
    <t>MX-EB19L</t>
  </si>
  <si>
    <t>MX-EB20L</t>
  </si>
  <si>
    <t>MX-FR56U</t>
  </si>
  <si>
    <t>MX-FR57U</t>
  </si>
  <si>
    <t>MX-B355W</t>
  </si>
  <si>
    <t>MX-B455W</t>
  </si>
  <si>
    <t>MX-CS14</t>
  </si>
  <si>
    <t>MX-FN32</t>
  </si>
  <si>
    <t>MX-FR59U</t>
  </si>
  <si>
    <t>MX-DS22</t>
  </si>
  <si>
    <t>MX-DS23</t>
  </si>
  <si>
    <t>MX-7090N</t>
  </si>
  <si>
    <t>MX-8090N</t>
  </si>
  <si>
    <t>MX-FR58U</t>
  </si>
  <si>
    <t>MX-PE13</t>
  </si>
  <si>
    <t>MX-PX13</t>
  </si>
  <si>
    <t>MX-PE14</t>
  </si>
  <si>
    <t>MX-PECE1</t>
  </si>
  <si>
    <t>MX-PECPS1</t>
  </si>
  <si>
    <t>MX-PEHD13</t>
  </si>
  <si>
    <t>MX-PEJI1</t>
  </si>
  <si>
    <t>MX-PEJF1</t>
  </si>
  <si>
    <t>MX-PEJM1</t>
  </si>
  <si>
    <t>MX-PENXGL</t>
  </si>
  <si>
    <t>MX-PENXLS</t>
  </si>
  <si>
    <t>MX-AMX2L</t>
  </si>
  <si>
    <t>MX-AMX3L</t>
  </si>
  <si>
    <t>MX-PK11L</t>
  </si>
  <si>
    <t>MX-PK13L</t>
  </si>
  <si>
    <t>MX-PUX1L</t>
  </si>
  <si>
    <t>MX-PU10L</t>
  </si>
  <si>
    <t>MX-3050V</t>
  </si>
  <si>
    <t>MX-3550V</t>
  </si>
  <si>
    <t>MX-4050V</t>
  </si>
  <si>
    <t>MX-5050V</t>
  </si>
  <si>
    <t>MX-6050V</t>
  </si>
  <si>
    <t>MX-3070V</t>
  </si>
  <si>
    <t>MX-3570V</t>
  </si>
  <si>
    <t>MX-4070V</t>
  </si>
  <si>
    <t>MX-5070V</t>
  </si>
  <si>
    <t>MX-6070V</t>
  </si>
  <si>
    <t>MX-DE25N</t>
  </si>
  <si>
    <t>MX-DE26N</t>
  </si>
  <si>
    <t>MX-DE27N</t>
  </si>
  <si>
    <t>MX-DE28N</t>
  </si>
  <si>
    <t>MX-FN27N</t>
  </si>
  <si>
    <t>MX-FWX1L</t>
  </si>
  <si>
    <t>MX-LC17N</t>
  </si>
  <si>
    <t>MX-RB25N</t>
  </si>
  <si>
    <t>MX-TR19N</t>
  </si>
  <si>
    <t>MX-RB12N</t>
  </si>
  <si>
    <t>MX-M2630</t>
  </si>
  <si>
    <t>MX-USX1L</t>
  </si>
  <si>
    <t>MX-USX5L</t>
  </si>
  <si>
    <t>MX-US10L</t>
  </si>
  <si>
    <t>MX-US50L</t>
  </si>
  <si>
    <t>MX-USA0L</t>
  </si>
  <si>
    <t>MX-M6570</t>
  </si>
  <si>
    <t>MX-M7570</t>
  </si>
  <si>
    <t>MX-FN33</t>
  </si>
  <si>
    <t>MX-FN34</t>
  </si>
  <si>
    <t>MX-FN35</t>
  </si>
  <si>
    <t>MX-FR60U</t>
  </si>
  <si>
    <t>MX-LC18</t>
  </si>
  <si>
    <t>MX-LC19</t>
  </si>
  <si>
    <t>MX-RB26</t>
  </si>
  <si>
    <t>MX-RB27</t>
  </si>
  <si>
    <t>MX-TR21</t>
  </si>
  <si>
    <t>MX-B350P</t>
  </si>
  <si>
    <t>MX-B450P</t>
  </si>
  <si>
    <t>MX-B350W</t>
  </si>
  <si>
    <t>MX-B450W</t>
  </si>
  <si>
    <t>DIR expires 7/29/19</t>
  </si>
  <si>
    <t>DIR Pricing</t>
  </si>
  <si>
    <t xml:space="preserve">24 month FMV </t>
  </si>
  <si>
    <t xml:space="preserve">36 month FMV </t>
  </si>
  <si>
    <t xml:space="preserve">48 month FMV </t>
  </si>
  <si>
    <t xml:space="preserve">60 month FMV </t>
  </si>
  <si>
    <t xml:space="preserve">DIR Contract Pricing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</si>
</sst>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00_);[Red]\(&quot;$&quot;#,##0.0000\)"/>
    <numFmt numFmtId="165" formatCode="0.0%"/>
    <numFmt numFmtId="166" formatCode="#,##0.00_);\(&quot;$&quot;#,##0.00\)"/>
    <numFmt numFmtId="167" formatCode="_(* #,##0_);_(* \(#,##0\);_(* &quot;-&quot;??_);_(@_)"/>
    <numFmt numFmtId="168" formatCode="_(&quot;$&quot;* #,##0_);_(&quot;$&quot;* \(#,##0\);_(&quot;$&quot;* &quot;-&quot;??_);_(@_)"/>
    <numFmt numFmtId="169" formatCode="#,##0.00000_);[Red]\(#,##0.00000\)"/>
    <numFmt numFmtId="170" formatCode="0####"/>
    <numFmt numFmtId="171" formatCode="0.00_)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sz val="10"/>
      <name val="Helv"/>
    </font>
    <font>
      <sz val="10"/>
      <name val="Verdana"/>
      <family val="2"/>
    </font>
    <font>
      <b/>
      <sz val="12"/>
      <name val="Arial"/>
      <family val="2"/>
    </font>
    <font>
      <b/>
      <i/>
      <sz val="10"/>
      <color indexed="12"/>
      <name val="Arial"/>
      <family val="2"/>
    </font>
    <font>
      <b/>
      <sz val="10"/>
      <color indexed="12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0"/>
      <color theme="1"/>
      <name val="Arial"/>
      <family val="2"/>
    </font>
    <font>
      <b/>
      <i/>
      <sz val="16"/>
      <name val="Helv"/>
    </font>
    <font>
      <b/>
      <sz val="10"/>
      <color rgb="FFFF0000"/>
      <name val="Arial"/>
      <family val="2"/>
    </font>
    <font>
      <b/>
      <i/>
      <sz val="10"/>
      <name val="Arial"/>
      <family val="2"/>
    </font>
    <font>
      <b/>
      <sz val="10"/>
      <color indexed="53"/>
      <name val="Arial"/>
      <family val="2"/>
    </font>
    <font>
      <sz val="10"/>
      <name val="MS Sans Serif"/>
    </font>
    <font>
      <sz val="10"/>
      <color theme="1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D3A2F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9">
    <xf numFmtId="0" fontId="0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12" fillId="0" borderId="0"/>
    <xf numFmtId="43" fontId="9" fillId="0" borderId="0" applyFont="0" applyFill="0" applyBorder="0" applyAlignment="0" applyProtection="0"/>
    <xf numFmtId="0" fontId="12" fillId="0" borderId="0"/>
    <xf numFmtId="0" fontId="12" fillId="0" borderId="0"/>
    <xf numFmtId="40" fontId="12" fillId="0" borderId="0" applyFont="0" applyFill="0" applyBorder="0" applyAlignment="0" applyProtection="0"/>
    <xf numFmtId="44" fontId="9" fillId="0" borderId="0" applyFont="0" applyFill="0" applyBorder="0" applyAlignment="0" applyProtection="0"/>
    <xf numFmtId="8" fontId="12" fillId="0" borderId="0" applyFont="0" applyFill="0" applyBorder="0" applyAlignment="0" applyProtection="0"/>
    <xf numFmtId="0" fontId="12" fillId="0" borderId="0"/>
    <xf numFmtId="0" fontId="9" fillId="0" borderId="0"/>
    <xf numFmtId="8" fontId="12" fillId="0" borderId="0" applyFont="0" applyFill="0" applyBorder="0" applyAlignment="0" applyProtection="0"/>
    <xf numFmtId="0" fontId="9" fillId="0" borderId="0"/>
    <xf numFmtId="0" fontId="12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0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70" fontId="9" fillId="0" borderId="0">
      <alignment horizontal="right"/>
    </xf>
    <xf numFmtId="0" fontId="15" fillId="0" borderId="21" applyNumberFormat="0" applyAlignment="0" applyProtection="0">
      <alignment horizontal="left" vertical="center"/>
    </xf>
    <xf numFmtId="0" fontId="15" fillId="0" borderId="22">
      <alignment horizontal="left" vertical="center"/>
    </xf>
    <xf numFmtId="171" fontId="21" fillId="0" borderId="0"/>
    <xf numFmtId="0" fontId="9" fillId="0" borderId="0"/>
    <xf numFmtId="0" fontId="12" fillId="0" borderId="0"/>
    <xf numFmtId="44" fontId="7" fillId="0" borderId="0" applyFont="0" applyFill="0" applyBorder="0" applyAlignment="0" applyProtection="0"/>
    <xf numFmtId="0" fontId="12" fillId="0" borderId="0"/>
    <xf numFmtId="44" fontId="9" fillId="0" borderId="0" applyFont="0" applyFill="0" applyBorder="0" applyAlignment="0" applyProtection="0"/>
    <xf numFmtId="0" fontId="12" fillId="0" borderId="0"/>
    <xf numFmtId="8" fontId="12" fillId="0" borderId="0" applyFont="0" applyFill="0" applyBorder="0" applyAlignment="0" applyProtection="0"/>
    <xf numFmtId="0" fontId="25" fillId="0" borderId="0"/>
    <xf numFmtId="0" fontId="12" fillId="0" borderId="0"/>
    <xf numFmtId="43" fontId="6" fillId="0" borderId="0" applyFont="0" applyFill="0" applyBorder="0" applyAlignment="0" applyProtection="0"/>
    <xf numFmtId="0" fontId="9" fillId="0" borderId="0"/>
    <xf numFmtId="44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9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9" fillId="0" borderId="0"/>
  </cellStyleXfs>
  <cellXfs count="305">
    <xf numFmtId="0" fontId="0" fillId="0" borderId="0" xfId="0"/>
    <xf numFmtId="0" fontId="9" fillId="0" borderId="0" xfId="4"/>
    <xf numFmtId="0" fontId="11" fillId="2" borderId="1" xfId="4" applyFont="1" applyFill="1" applyBorder="1"/>
    <xf numFmtId="0" fontId="9" fillId="2" borderId="2" xfId="4" applyFill="1" applyBorder="1" applyAlignment="1">
      <alignment horizontal="right"/>
    </xf>
    <xf numFmtId="6" fontId="9" fillId="0" borderId="0" xfId="2" applyNumberFormat="1" applyFont="1"/>
    <xf numFmtId="0" fontId="10" fillId="2" borderId="4" xfId="4" applyFont="1" applyFill="1" applyBorder="1" applyAlignment="1">
      <alignment horizontal="left"/>
    </xf>
    <xf numFmtId="0" fontId="9" fillId="2" borderId="0" xfId="4" applyFill="1" applyBorder="1"/>
    <xf numFmtId="44" fontId="9" fillId="0" borderId="0" xfId="2" applyFont="1"/>
    <xf numFmtId="0" fontId="9" fillId="2" borderId="4" xfId="4" applyFill="1" applyBorder="1"/>
    <xf numFmtId="17" fontId="9" fillId="0" borderId="0" xfId="2" applyNumberFormat="1" applyFont="1" applyFill="1"/>
    <xf numFmtId="6" fontId="9" fillId="0" borderId="0" xfId="2" applyNumberFormat="1" applyFont="1" applyAlignment="1">
      <alignment wrapText="1"/>
    </xf>
    <xf numFmtId="44" fontId="9" fillId="0" borderId="0" xfId="2" applyFont="1" applyFill="1" applyAlignment="1">
      <alignment wrapText="1"/>
    </xf>
    <xf numFmtId="165" fontId="9" fillId="0" borderId="0" xfId="3" applyNumberFormat="1" applyFont="1"/>
    <xf numFmtId="0" fontId="9" fillId="2" borderId="8" xfId="4" applyFill="1" applyBorder="1"/>
    <xf numFmtId="166" fontId="9" fillId="2" borderId="9" xfId="0" applyNumberFormat="1" applyFont="1" applyFill="1" applyBorder="1" applyAlignment="1">
      <alignment horizontal="center" wrapText="1"/>
    </xf>
    <xf numFmtId="0" fontId="9" fillId="2" borderId="7" xfId="4" applyFill="1" applyBorder="1" applyAlignment="1">
      <alignment horizontal="left"/>
    </xf>
    <xf numFmtId="0" fontId="9" fillId="4" borderId="6" xfId="5" applyFont="1" applyFill="1" applyBorder="1"/>
    <xf numFmtId="166" fontId="9" fillId="0" borderId="6" xfId="0" applyNumberFormat="1" applyFont="1" applyFill="1" applyBorder="1" applyAlignment="1">
      <alignment horizontal="right"/>
    </xf>
    <xf numFmtId="167" fontId="13" fillId="0" borderId="0" xfId="6" applyNumberFormat="1" applyFont="1" applyFill="1" applyBorder="1"/>
    <xf numFmtId="0" fontId="9" fillId="5" borderId="6" xfId="0" applyFont="1" applyFill="1" applyBorder="1" applyAlignment="1">
      <alignment horizontal="left"/>
    </xf>
    <xf numFmtId="0" fontId="9" fillId="6" borderId="6" xfId="0" applyFont="1" applyFill="1" applyBorder="1" applyAlignment="1">
      <alignment horizontal="left"/>
    </xf>
    <xf numFmtId="0" fontId="9" fillId="0" borderId="0" xfId="4" applyFill="1"/>
    <xf numFmtId="164" fontId="9" fillId="0" borderId="0" xfId="2" applyNumberFormat="1" applyFill="1"/>
    <xf numFmtId="0" fontId="9" fillId="7" borderId="6" xfId="0" applyFont="1" applyFill="1" applyBorder="1" applyAlignment="1">
      <alignment horizontal="left"/>
    </xf>
    <xf numFmtId="0" fontId="9" fillId="0" borderId="6" xfId="0" quotePrefix="1" applyFont="1" applyFill="1" applyBorder="1" applyAlignment="1">
      <alignment horizontal="left"/>
    </xf>
    <xf numFmtId="0" fontId="9" fillId="7" borderId="6" xfId="0" quotePrefix="1" applyFont="1" applyFill="1" applyBorder="1" applyAlignment="1">
      <alignment horizontal="left"/>
    </xf>
    <xf numFmtId="0" fontId="9" fillId="0" borderId="6" xfId="0" applyFont="1" applyFill="1" applyBorder="1" applyAlignment="1">
      <alignment horizontal="left"/>
    </xf>
    <xf numFmtId="0" fontId="9" fillId="6" borderId="6" xfId="5" applyFont="1" applyFill="1" applyBorder="1" applyAlignment="1">
      <alignment horizontal="left"/>
    </xf>
    <xf numFmtId="0" fontId="9" fillId="0" borderId="6" xfId="5" applyFont="1" applyFill="1" applyBorder="1"/>
    <xf numFmtId="0" fontId="9" fillId="0" borderId="0" xfId="0" applyFont="1" applyFill="1"/>
    <xf numFmtId="0" fontId="9" fillId="9" borderId="6" xfId="5" applyFont="1" applyFill="1" applyBorder="1"/>
    <xf numFmtId="0" fontId="9" fillId="0" borderId="0" xfId="0" applyFont="1"/>
    <xf numFmtId="0" fontId="0" fillId="0" borderId="6" xfId="0" applyFill="1" applyBorder="1"/>
    <xf numFmtId="0" fontId="14" fillId="0" borderId="10" xfId="0" applyFont="1" applyFill="1" applyBorder="1"/>
    <xf numFmtId="43" fontId="0" fillId="0" borderId="6" xfId="1" applyFont="1" applyBorder="1"/>
    <xf numFmtId="0" fontId="0" fillId="6" borderId="6" xfId="0" applyFill="1" applyBorder="1"/>
    <xf numFmtId="0" fontId="9" fillId="7" borderId="6" xfId="5" applyFont="1" applyFill="1" applyBorder="1" applyAlignment="1">
      <alignment horizontal="left"/>
    </xf>
    <xf numFmtId="0" fontId="9" fillId="0" borderId="6" xfId="5" applyFont="1" applyFill="1" applyBorder="1" applyAlignment="1">
      <alignment horizontal="left"/>
    </xf>
    <xf numFmtId="0" fontId="9" fillId="10" borderId="6" xfId="5" applyFont="1" applyFill="1" applyBorder="1" applyAlignment="1">
      <alignment horizontal="left"/>
    </xf>
    <xf numFmtId="0" fontId="9" fillId="9" borderId="6" xfId="5" applyFont="1" applyFill="1" applyBorder="1" applyAlignment="1">
      <alignment horizontal="left"/>
    </xf>
    <xf numFmtId="0" fontId="14" fillId="6" borderId="10" xfId="0" applyFont="1" applyFill="1" applyBorder="1"/>
    <xf numFmtId="0" fontId="9" fillId="8" borderId="6" xfId="5" applyFont="1" applyFill="1" applyBorder="1" applyAlignment="1">
      <alignment horizontal="left"/>
    </xf>
    <xf numFmtId="0" fontId="9" fillId="12" borderId="6" xfId="5" applyFont="1" applyFill="1" applyBorder="1"/>
    <xf numFmtId="0" fontId="15" fillId="0" borderId="0" xfId="0" applyFont="1" applyFill="1"/>
    <xf numFmtId="0" fontId="9" fillId="13" borderId="6" xfId="0" applyFont="1" applyFill="1" applyBorder="1" applyAlignment="1">
      <alignment horizontal="left"/>
    </xf>
    <xf numFmtId="0" fontId="14" fillId="14" borderId="10" xfId="0" applyFont="1" applyFill="1" applyBorder="1"/>
    <xf numFmtId="0" fontId="9" fillId="15" borderId="6" xfId="0" applyFont="1" applyFill="1" applyBorder="1" applyAlignment="1">
      <alignment horizontal="left"/>
    </xf>
    <xf numFmtId="0" fontId="9" fillId="16" borderId="6" xfId="0" applyFont="1" applyFill="1" applyBorder="1" applyAlignment="1">
      <alignment horizontal="left"/>
    </xf>
    <xf numFmtId="43" fontId="0" fillId="17" borderId="6" xfId="1" applyFont="1" applyFill="1" applyBorder="1"/>
    <xf numFmtId="4" fontId="9" fillId="0" borderId="0" xfId="0" applyNumberFormat="1" applyFont="1"/>
    <xf numFmtId="8" fontId="9" fillId="0" borderId="0" xfId="0" applyNumberFormat="1" applyFont="1"/>
    <xf numFmtId="165" fontId="17" fillId="0" borderId="9" xfId="3" applyNumberFormat="1" applyFont="1" applyBorder="1"/>
    <xf numFmtId="0" fontId="17" fillId="0" borderId="0" xfId="0" applyFont="1"/>
    <xf numFmtId="0" fontId="16" fillId="0" borderId="0" xfId="0" applyFont="1" applyBorder="1"/>
    <xf numFmtId="4" fontId="17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6" fontId="17" fillId="0" borderId="0" xfId="0" applyNumberFormat="1" applyFont="1" applyBorder="1" applyAlignment="1">
      <alignment horizontal="center"/>
    </xf>
    <xf numFmtId="1" fontId="17" fillId="0" borderId="0" xfId="0" applyNumberFormat="1" applyFont="1" applyBorder="1" applyAlignment="1">
      <alignment horizontal="center"/>
    </xf>
    <xf numFmtId="165" fontId="17" fillId="0" borderId="0" xfId="3" applyNumberFormat="1" applyFont="1" applyBorder="1"/>
    <xf numFmtId="0" fontId="17" fillId="0" borderId="0" xfId="0" applyFont="1" applyBorder="1"/>
    <xf numFmtId="0" fontId="18" fillId="18" borderId="0" xfId="0" applyFont="1" applyFill="1" applyAlignment="1">
      <alignment horizontal="left"/>
    </xf>
    <xf numFmtId="4" fontId="19" fillId="18" borderId="0" xfId="0" applyNumberFormat="1" applyFont="1" applyFill="1" applyAlignment="1">
      <alignment horizontal="centerContinuous"/>
    </xf>
    <xf numFmtId="17" fontId="11" fillId="4" borderId="0" xfId="3" applyNumberFormat="1" applyFont="1" applyFill="1" applyAlignment="1">
      <alignment horizontal="center"/>
    </xf>
    <xf numFmtId="0" fontId="19" fillId="18" borderId="0" xfId="0" applyFont="1" applyFill="1" applyAlignment="1">
      <alignment horizontal="center"/>
    </xf>
    <xf numFmtId="166" fontId="19" fillId="18" borderId="0" xfId="0" applyNumberFormat="1" applyFont="1" applyFill="1" applyAlignment="1">
      <alignment horizontal="centerContinuous"/>
    </xf>
    <xf numFmtId="4" fontId="19" fillId="18" borderId="0" xfId="0" applyNumberFormat="1" applyFont="1" applyFill="1" applyAlignment="1">
      <alignment horizontal="center"/>
    </xf>
    <xf numFmtId="165" fontId="19" fillId="18" borderId="0" xfId="3" applyNumberFormat="1" applyFont="1" applyFill="1" applyAlignment="1">
      <alignment horizontal="center"/>
    </xf>
    <xf numFmtId="0" fontId="19" fillId="18" borderId="0" xfId="0" applyFont="1" applyFill="1" applyAlignment="1">
      <alignment horizontal="centerContinuous"/>
    </xf>
    <xf numFmtId="0" fontId="9" fillId="18" borderId="0" xfId="0" applyFont="1" applyFill="1"/>
    <xf numFmtId="0" fontId="11" fillId="2" borderId="1" xfId="0" applyFont="1" applyFill="1" applyBorder="1"/>
    <xf numFmtId="4" fontId="11" fillId="2" borderId="2" xfId="0" applyNumberFormat="1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166" fontId="11" fillId="2" borderId="2" xfId="0" applyNumberFormat="1" applyFont="1" applyFill="1" applyBorder="1"/>
    <xf numFmtId="4" fontId="11" fillId="2" borderId="2" xfId="0" quotePrefix="1" applyNumberFormat="1" applyFont="1" applyFill="1" applyBorder="1" applyAlignment="1">
      <alignment horizontal="center"/>
    </xf>
    <xf numFmtId="165" fontId="11" fillId="2" borderId="2" xfId="3" quotePrefix="1" applyNumberFormat="1" applyFont="1" applyFill="1" applyBorder="1" applyAlignment="1">
      <alignment horizontal="center"/>
    </xf>
    <xf numFmtId="4" fontId="11" fillId="2" borderId="3" xfId="0" applyNumberFormat="1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4" fontId="11" fillId="2" borderId="0" xfId="0" applyNumberFormat="1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17" fontId="11" fillId="2" borderId="0" xfId="0" applyNumberFormat="1" applyFont="1" applyFill="1" applyBorder="1" applyAlignment="1">
      <alignment horizontal="center"/>
    </xf>
    <xf numFmtId="4" fontId="11" fillId="2" borderId="0" xfId="0" applyNumberFormat="1" applyFont="1" applyFill="1" applyBorder="1" applyAlignment="1">
      <alignment horizontal="centerContinuous"/>
    </xf>
    <xf numFmtId="165" fontId="11" fillId="2" borderId="0" xfId="3" applyNumberFormat="1" applyFont="1" applyFill="1" applyBorder="1" applyAlignment="1">
      <alignment horizontal="centerContinuous"/>
    </xf>
    <xf numFmtId="4" fontId="11" fillId="2" borderId="5" xfId="0" applyNumberFormat="1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4" fontId="11" fillId="2" borderId="9" xfId="0" applyNumberFormat="1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horizontal="center"/>
    </xf>
    <xf numFmtId="166" fontId="11" fillId="2" borderId="9" xfId="0" applyNumberFormat="1" applyFont="1" applyFill="1" applyBorder="1" applyAlignment="1">
      <alignment horizontal="center"/>
    </xf>
    <xf numFmtId="1" fontId="11" fillId="2" borderId="9" xfId="0" applyNumberFormat="1" applyFont="1" applyFill="1" applyBorder="1" applyAlignment="1">
      <alignment horizontal="center"/>
    </xf>
    <xf numFmtId="165" fontId="11" fillId="2" borderId="9" xfId="3" quotePrefix="1" applyNumberFormat="1" applyFont="1" applyFill="1" applyBorder="1" applyAlignment="1">
      <alignment horizontal="center"/>
    </xf>
    <xf numFmtId="166" fontId="11" fillId="2" borderId="12" xfId="0" applyNumberFormat="1" applyFont="1" applyFill="1" applyBorder="1" applyAlignment="1">
      <alignment horizontal="center"/>
    </xf>
    <xf numFmtId="0" fontId="9" fillId="0" borderId="0" xfId="0" applyFont="1" applyAlignment="1">
      <alignment wrapText="1"/>
    </xf>
    <xf numFmtId="165" fontId="9" fillId="0" borderId="6" xfId="0" applyNumberFormat="1" applyFont="1" applyFill="1" applyBorder="1"/>
    <xf numFmtId="165" fontId="9" fillId="0" borderId="6" xfId="0" applyNumberFormat="1" applyFont="1" applyFill="1" applyBorder="1" applyAlignment="1">
      <alignment horizontal="right"/>
    </xf>
    <xf numFmtId="4" fontId="9" fillId="0" borderId="6" xfId="0" applyNumberFormat="1" applyFont="1" applyFill="1" applyBorder="1" applyAlignment="1">
      <alignment horizontal="right"/>
    </xf>
    <xf numFmtId="165" fontId="9" fillId="0" borderId="6" xfId="3" applyNumberFormat="1" applyFont="1" applyFill="1" applyBorder="1" applyAlignment="1">
      <alignment horizontal="right"/>
    </xf>
    <xf numFmtId="4" fontId="9" fillId="0" borderId="6" xfId="8" applyNumberFormat="1" applyFont="1" applyFill="1" applyBorder="1" applyAlignment="1">
      <alignment horizontal="right"/>
    </xf>
    <xf numFmtId="165" fontId="9" fillId="0" borderId="6" xfId="8" applyNumberFormat="1" applyFont="1" applyFill="1" applyBorder="1" applyAlignment="1">
      <alignment horizontal="right"/>
    </xf>
    <xf numFmtId="43" fontId="9" fillId="0" borderId="6" xfId="1" applyFont="1" applyFill="1" applyBorder="1"/>
    <xf numFmtId="8" fontId="9" fillId="0" borderId="0" xfId="1" applyNumberFormat="1" applyFont="1"/>
    <xf numFmtId="0" fontId="9" fillId="10" borderId="6" xfId="0" applyFont="1" applyFill="1" applyBorder="1" applyProtection="1">
      <protection locked="0"/>
    </xf>
    <xf numFmtId="4" fontId="9" fillId="11" borderId="6" xfId="0" applyNumberFormat="1" applyFont="1" applyFill="1" applyBorder="1" applyAlignment="1">
      <alignment horizontal="right"/>
    </xf>
    <xf numFmtId="4" fontId="9" fillId="12" borderId="6" xfId="0" applyNumberFormat="1" applyFont="1" applyFill="1" applyBorder="1" applyAlignment="1">
      <alignment horizontal="right"/>
    </xf>
    <xf numFmtId="0" fontId="0" fillId="3" borderId="13" xfId="0" applyFill="1" applyBorder="1"/>
    <xf numFmtId="6" fontId="9" fillId="0" borderId="14" xfId="0" applyNumberFormat="1" applyFont="1" applyBorder="1"/>
    <xf numFmtId="6" fontId="9" fillId="0" borderId="15" xfId="0" applyNumberFormat="1" applyFont="1" applyBorder="1"/>
    <xf numFmtId="0" fontId="0" fillId="3" borderId="16" xfId="0" applyFill="1" applyBorder="1"/>
    <xf numFmtId="6" fontId="9" fillId="0" borderId="0" xfId="0" applyNumberFormat="1" applyFont="1" applyBorder="1"/>
    <xf numFmtId="6" fontId="9" fillId="0" borderId="17" xfId="0" applyNumberFormat="1" applyFont="1" applyBorder="1"/>
    <xf numFmtId="0" fontId="0" fillId="3" borderId="18" xfId="0" applyFill="1" applyBorder="1"/>
    <xf numFmtId="9" fontId="9" fillId="0" borderId="7" xfId="3" applyBorder="1"/>
    <xf numFmtId="168" fontId="0" fillId="0" borderId="15" xfId="0" applyNumberFormat="1" applyBorder="1"/>
    <xf numFmtId="168" fontId="0" fillId="0" borderId="17" xfId="0" applyNumberFormat="1" applyBorder="1"/>
    <xf numFmtId="168" fontId="9" fillId="0" borderId="16" xfId="2" applyNumberFormat="1" applyBorder="1"/>
    <xf numFmtId="168" fontId="9" fillId="0" borderId="17" xfId="2" applyNumberFormat="1" applyBorder="1"/>
    <xf numFmtId="9" fontId="0" fillId="0" borderId="19" xfId="3" applyFont="1" applyBorder="1"/>
    <xf numFmtId="8" fontId="9" fillId="0" borderId="0" xfId="11" applyFont="1"/>
    <xf numFmtId="164" fontId="9" fillId="0" borderId="0" xfId="11" applyNumberFormat="1" applyFont="1"/>
    <xf numFmtId="8" fontId="9" fillId="2" borderId="2" xfId="11" applyFont="1" applyFill="1" applyBorder="1"/>
    <xf numFmtId="164" fontId="11" fillId="2" borderId="2" xfId="11" applyNumberFormat="1" applyFont="1" applyFill="1" applyBorder="1" applyAlignment="1">
      <alignment horizontal="center"/>
    </xf>
    <xf numFmtId="164" fontId="10" fillId="2" borderId="2" xfId="11" applyNumberFormat="1" applyFont="1" applyFill="1" applyBorder="1" applyAlignment="1">
      <alignment horizontal="center"/>
    </xf>
    <xf numFmtId="0" fontId="9" fillId="0" borderId="0" xfId="4" applyAlignment="1">
      <alignment horizontal="center"/>
    </xf>
    <xf numFmtId="8" fontId="9" fillId="2" borderId="2" xfId="11" applyFont="1" applyFill="1" applyBorder="1" applyAlignment="1">
      <alignment horizontal="center"/>
    </xf>
    <xf numFmtId="0" fontId="9" fillId="2" borderId="2" xfId="4" applyFill="1" applyBorder="1" applyAlignment="1">
      <alignment horizontal="center"/>
    </xf>
    <xf numFmtId="8" fontId="9" fillId="2" borderId="0" xfId="11" applyFont="1" applyFill="1" applyBorder="1"/>
    <xf numFmtId="164" fontId="9" fillId="2" borderId="0" xfId="11" applyNumberFormat="1" applyFont="1" applyFill="1" applyBorder="1"/>
    <xf numFmtId="164" fontId="9" fillId="2" borderId="0" xfId="11" quotePrefix="1" applyNumberFormat="1" applyFont="1" applyFill="1" applyBorder="1" applyAlignment="1">
      <alignment horizontal="left"/>
    </xf>
    <xf numFmtId="0" fontId="11" fillId="2" borderId="0" xfId="4" applyFont="1" applyFill="1" applyBorder="1"/>
    <xf numFmtId="8" fontId="9" fillId="2" borderId="7" xfId="11" applyFont="1" applyFill="1" applyBorder="1" applyAlignment="1">
      <alignment horizontal="left"/>
    </xf>
    <xf numFmtId="164" fontId="9" fillId="2" borderId="7" xfId="11" applyNumberFormat="1" applyFont="1" applyFill="1" applyBorder="1" applyAlignment="1">
      <alignment horizontal="left"/>
    </xf>
    <xf numFmtId="8" fontId="13" fillId="0" borderId="0" xfId="11" applyFont="1" applyFill="1" applyBorder="1"/>
    <xf numFmtId="164" fontId="13" fillId="0" borderId="0" xfId="11" applyNumberFormat="1" applyFont="1" applyFill="1" applyBorder="1"/>
    <xf numFmtId="38" fontId="13" fillId="0" borderId="0" xfId="9" applyNumberFormat="1" applyFont="1" applyFill="1" applyBorder="1"/>
    <xf numFmtId="164" fontId="9" fillId="0" borderId="0" xfId="11" applyNumberFormat="1" applyFont="1" applyFill="1"/>
    <xf numFmtId="8" fontId="13" fillId="0" borderId="0" xfId="11" applyFont="1"/>
    <xf numFmtId="38" fontId="9" fillId="0" borderId="0" xfId="9" applyNumberFormat="1" applyFont="1"/>
    <xf numFmtId="0" fontId="9" fillId="0" borderId="0" xfId="12" applyFont="1" applyFill="1"/>
    <xf numFmtId="167" fontId="9" fillId="0" borderId="0" xfId="1" applyNumberFormat="1"/>
    <xf numFmtId="167" fontId="13" fillId="0" borderId="0" xfId="1" applyNumberFormat="1" applyFont="1" applyFill="1" applyBorder="1"/>
    <xf numFmtId="0" fontId="9" fillId="0" borderId="0" xfId="13"/>
    <xf numFmtId="43" fontId="13" fillId="0" borderId="0" xfId="1" applyFont="1" applyFill="1" applyBorder="1"/>
    <xf numFmtId="8" fontId="13" fillId="0" borderId="0" xfId="11" applyFont="1" applyFill="1"/>
    <xf numFmtId="8" fontId="9" fillId="0" borderId="0" xfId="11" applyFont="1" applyFill="1"/>
    <xf numFmtId="167" fontId="9" fillId="0" borderId="0" xfId="1" applyNumberFormat="1" applyFill="1"/>
    <xf numFmtId="164" fontId="9" fillId="0" borderId="0" xfId="11" applyNumberFormat="1" applyFont="1" applyFill="1" applyAlignment="1">
      <alignment horizontal="center"/>
    </xf>
    <xf numFmtId="0" fontId="9" fillId="0" borderId="0" xfId="7" applyFont="1" applyFill="1" applyBorder="1" applyAlignment="1">
      <alignment horizontal="left"/>
    </xf>
    <xf numFmtId="0" fontId="9" fillId="0" borderId="0" xfId="13" applyFont="1"/>
    <xf numFmtId="168" fontId="20" fillId="0" borderId="6" xfId="2" applyNumberFormat="1" applyFont="1" applyFill="1" applyBorder="1"/>
    <xf numFmtId="168" fontId="20" fillId="0" borderId="6" xfId="2" applyNumberFormat="1" applyFont="1" applyFill="1" applyBorder="1" applyAlignment="1">
      <alignment horizontal="right"/>
    </xf>
    <xf numFmtId="168" fontId="20" fillId="19" borderId="6" xfId="2" applyNumberFormat="1" applyFont="1" applyFill="1" applyBorder="1" applyAlignment="1">
      <alignment horizontal="right"/>
    </xf>
    <xf numFmtId="168" fontId="20" fillId="0" borderId="0" xfId="2" applyNumberFormat="1" applyFont="1"/>
    <xf numFmtId="43" fontId="20" fillId="0" borderId="6" xfId="1" applyFont="1" applyFill="1" applyBorder="1"/>
    <xf numFmtId="0" fontId="9" fillId="4" borderId="6" xfId="0" quotePrefix="1" applyFont="1" applyFill="1" applyBorder="1" applyAlignment="1">
      <alignment horizontal="left"/>
    </xf>
    <xf numFmtId="0" fontId="0" fillId="20" borderId="6" xfId="0" applyFill="1" applyBorder="1"/>
    <xf numFmtId="0" fontId="9" fillId="20" borderId="6" xfId="5" applyFont="1" applyFill="1" applyBorder="1" applyAlignment="1">
      <alignment horizontal="left"/>
    </xf>
    <xf numFmtId="0" fontId="14" fillId="20" borderId="10" xfId="0" applyFont="1" applyFill="1" applyBorder="1"/>
    <xf numFmtId="43" fontId="9" fillId="0" borderId="0" xfId="1" applyFont="1" applyFill="1"/>
    <xf numFmtId="43" fontId="9" fillId="0" borderId="0" xfId="1" applyFont="1" applyFill="1" applyBorder="1"/>
    <xf numFmtId="8" fontId="9" fillId="0" borderId="6" xfId="14" applyFont="1" applyFill="1" applyBorder="1"/>
    <xf numFmtId="165" fontId="9" fillId="0" borderId="6" xfId="15" applyNumberFormat="1" applyFont="1" applyFill="1" applyBorder="1"/>
    <xf numFmtId="165" fontId="9" fillId="0" borderId="6" xfId="15" applyNumberFormat="1" applyFont="1" applyFill="1" applyBorder="1" applyAlignment="1">
      <alignment horizontal="right"/>
    </xf>
    <xf numFmtId="4" fontId="9" fillId="0" borderId="6" xfId="16" applyNumberFormat="1" applyFont="1" applyFill="1" applyBorder="1" applyAlignment="1">
      <alignment horizontal="right"/>
    </xf>
    <xf numFmtId="165" fontId="9" fillId="0" borderId="6" xfId="17" applyNumberFormat="1" applyFont="1" applyFill="1" applyBorder="1" applyAlignment="1">
      <alignment horizontal="right"/>
    </xf>
    <xf numFmtId="9" fontId="9" fillId="0" borderId="0" xfId="17" applyFont="1" applyFill="1"/>
    <xf numFmtId="0" fontId="9" fillId="0" borderId="0" xfId="15"/>
    <xf numFmtId="0" fontId="9" fillId="10" borderId="6" xfId="15" applyFont="1" applyFill="1" applyBorder="1" applyProtection="1">
      <protection locked="0"/>
    </xf>
    <xf numFmtId="0" fontId="12" fillId="0" borderId="0" xfId="16"/>
    <xf numFmtId="0" fontId="9" fillId="13" borderId="6" xfId="5" applyFont="1" applyFill="1" applyBorder="1"/>
    <xf numFmtId="0" fontId="9" fillId="21" borderId="6" xfId="0" applyFont="1" applyFill="1" applyBorder="1" applyAlignment="1">
      <alignment horizontal="left"/>
    </xf>
    <xf numFmtId="0" fontId="9" fillId="22" borderId="6" xfId="0" applyFont="1" applyFill="1" applyBorder="1" applyAlignment="1">
      <alignment horizontal="left"/>
    </xf>
    <xf numFmtId="43" fontId="9" fillId="0" borderId="6" xfId="18" applyFont="1" applyFill="1" applyBorder="1"/>
    <xf numFmtId="43" fontId="0" fillId="23" borderId="6" xfId="1" applyFont="1" applyFill="1" applyBorder="1"/>
    <xf numFmtId="43" fontId="0" fillId="0" borderId="0" xfId="1" applyFont="1"/>
    <xf numFmtId="43" fontId="9" fillId="0" borderId="6" xfId="18" applyFont="1" applyFill="1" applyBorder="1" applyAlignment="1">
      <alignment horizontal="right"/>
    </xf>
    <xf numFmtId="43" fontId="9" fillId="17" borderId="6" xfId="18" applyFont="1" applyFill="1" applyBorder="1" applyAlignment="1">
      <alignment horizontal="right"/>
    </xf>
    <xf numFmtId="0" fontId="9" fillId="0" borderId="0" xfId="0" applyFont="1" applyBorder="1"/>
    <xf numFmtId="4" fontId="9" fillId="0" borderId="0" xfId="0" applyNumberFormat="1" applyFont="1" applyBorder="1"/>
    <xf numFmtId="165" fontId="9" fillId="0" borderId="0" xfId="3" applyNumberFormat="1" applyFont="1" applyBorder="1"/>
    <xf numFmtId="165" fontId="17" fillId="0" borderId="0" xfId="3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68" fontId="0" fillId="0" borderId="0" xfId="10" applyNumberFormat="1" applyFont="1"/>
    <xf numFmtId="166" fontId="9" fillId="24" borderId="6" xfId="0" applyNumberFormat="1" applyFont="1" applyFill="1" applyBorder="1" applyAlignment="1">
      <alignment horizontal="right"/>
    </xf>
    <xf numFmtId="8" fontId="9" fillId="0" borderId="0" xfId="14" applyFont="1"/>
    <xf numFmtId="44" fontId="9" fillId="25" borderId="0" xfId="2" applyFont="1" applyFill="1"/>
    <xf numFmtId="0" fontId="9" fillId="26" borderId="6" xfId="0" applyFont="1" applyFill="1" applyBorder="1" applyAlignment="1">
      <alignment horizontal="left"/>
    </xf>
    <xf numFmtId="164" fontId="13" fillId="27" borderId="0" xfId="11" applyNumberFormat="1" applyFont="1" applyFill="1" applyBorder="1"/>
    <xf numFmtId="0" fontId="9" fillId="27" borderId="0" xfId="4" applyFill="1"/>
    <xf numFmtId="8" fontId="13" fillId="27" borderId="0" xfId="11" applyFont="1" applyFill="1" applyBorder="1"/>
    <xf numFmtId="167" fontId="13" fillId="27" borderId="0" xfId="6" applyNumberFormat="1" applyFont="1" applyFill="1" applyBorder="1"/>
    <xf numFmtId="169" fontId="9" fillId="28" borderId="6" xfId="19" applyNumberFormat="1" applyFont="1" applyFill="1" applyBorder="1"/>
    <xf numFmtId="0" fontId="0" fillId="0" borderId="0" xfId="0" applyAlignment="1">
      <alignment wrapText="1"/>
    </xf>
    <xf numFmtId="44" fontId="0" fillId="0" borderId="0" xfId="0" applyNumberFormat="1"/>
    <xf numFmtId="9" fontId="9" fillId="0" borderId="0" xfId="3" applyFont="1"/>
    <xf numFmtId="164" fontId="9" fillId="28" borderId="0" xfId="11" applyNumberFormat="1" applyFont="1" applyFill="1"/>
    <xf numFmtId="0" fontId="22" fillId="2" borderId="1" xfId="4" applyFont="1" applyFill="1" applyBorder="1"/>
    <xf numFmtId="164" fontId="22" fillId="2" borderId="2" xfId="11" applyNumberFormat="1" applyFont="1" applyFill="1" applyBorder="1" applyAlignment="1">
      <alignment horizontal="center"/>
    </xf>
    <xf numFmtId="8" fontId="17" fillId="2" borderId="0" xfId="11" applyFont="1" applyFill="1" applyBorder="1"/>
    <xf numFmtId="8" fontId="9" fillId="2" borderId="0" xfId="11" applyFont="1" applyFill="1" applyBorder="1" applyAlignment="1">
      <alignment wrapText="1"/>
    </xf>
    <xf numFmtId="0" fontId="22" fillId="2" borderId="0" xfId="4" applyFont="1" applyFill="1" applyBorder="1"/>
    <xf numFmtId="0" fontId="11" fillId="2" borderId="4" xfId="0" applyFont="1" applyFill="1" applyBorder="1" applyAlignment="1">
      <alignment horizontal="left"/>
    </xf>
    <xf numFmtId="0" fontId="23" fillId="0" borderId="20" xfId="0" applyFont="1" applyBorder="1"/>
    <xf numFmtId="44" fontId="9" fillId="0" borderId="0" xfId="32" applyFont="1" applyFill="1"/>
    <xf numFmtId="0" fontId="9" fillId="0" borderId="0" xfId="12" applyFont="1"/>
    <xf numFmtId="164" fontId="9" fillId="12" borderId="0" xfId="11" applyNumberFormat="1" applyFont="1" applyFill="1"/>
    <xf numFmtId="0" fontId="9" fillId="28" borderId="0" xfId="4" applyFill="1"/>
    <xf numFmtId="164" fontId="13" fillId="28" borderId="0" xfId="11" applyNumberFormat="1" applyFont="1" applyFill="1" applyBorder="1"/>
    <xf numFmtId="0" fontId="11" fillId="0" borderId="0" xfId="0" applyFont="1"/>
    <xf numFmtId="44" fontId="9" fillId="26" borderId="0" xfId="2" applyFont="1" applyFill="1"/>
    <xf numFmtId="44" fontId="0" fillId="26" borderId="0" xfId="2" applyFont="1" applyFill="1"/>
    <xf numFmtId="165" fontId="9" fillId="0" borderId="0" xfId="8" applyNumberFormat="1" applyFont="1" applyFill="1" applyBorder="1" applyAlignment="1">
      <alignment horizontal="right"/>
    </xf>
    <xf numFmtId="4" fontId="11" fillId="15" borderId="23" xfId="0" applyNumberFormat="1" applyFont="1" applyFill="1" applyBorder="1" applyAlignment="1">
      <alignment horizontal="center"/>
    </xf>
    <xf numFmtId="4" fontId="9" fillId="11" borderId="6" xfId="13" applyNumberFormat="1" applyFont="1" applyFill="1" applyBorder="1" applyAlignment="1">
      <alignment horizontal="right"/>
    </xf>
    <xf numFmtId="4" fontId="9" fillId="0" borderId="6" xfId="13" applyNumberFormat="1" applyFont="1" applyFill="1" applyBorder="1" applyAlignment="1">
      <alignment horizontal="right"/>
    </xf>
    <xf numFmtId="4" fontId="9" fillId="0" borderId="6" xfId="15" applyNumberFormat="1" applyFont="1" applyFill="1" applyBorder="1" applyAlignment="1">
      <alignment horizontal="right"/>
    </xf>
    <xf numFmtId="9" fontId="9" fillId="0" borderId="0" xfId="3" applyFont="1" applyFill="1"/>
    <xf numFmtId="0" fontId="9" fillId="0" borderId="0" xfId="16" applyFont="1"/>
    <xf numFmtId="4" fontId="9" fillId="0" borderId="6" xfId="33" applyNumberFormat="1" applyFont="1" applyFill="1" applyBorder="1" applyAlignment="1">
      <alignment horizontal="right"/>
    </xf>
    <xf numFmtId="0" fontId="9" fillId="0" borderId="0" xfId="16" applyFont="1" applyAlignment="1">
      <alignment horizontal="right"/>
    </xf>
    <xf numFmtId="6" fontId="9" fillId="0" borderId="0" xfId="14" applyNumberFormat="1" applyFont="1"/>
    <xf numFmtId="165" fontId="22" fillId="15" borderId="23" xfId="3" applyNumberFormat="1" applyFont="1" applyFill="1" applyBorder="1"/>
    <xf numFmtId="6" fontId="24" fillId="3" borderId="6" xfId="34" applyNumberFormat="1" applyFont="1" applyFill="1" applyBorder="1" applyAlignment="1" applyProtection="1">
      <alignment horizontal="center" wrapText="1"/>
      <protection locked="0"/>
    </xf>
    <xf numFmtId="6" fontId="9" fillId="17" borderId="0" xfId="14" applyNumberFormat="1" applyFont="1" applyFill="1"/>
    <xf numFmtId="6" fontId="9" fillId="0" borderId="0" xfId="14" applyNumberFormat="1" applyFont="1" applyFill="1"/>
    <xf numFmtId="0" fontId="12" fillId="0" borderId="0" xfId="33"/>
    <xf numFmtId="8" fontId="0" fillId="0" borderId="0" xfId="0" applyNumberFormat="1"/>
    <xf numFmtId="0" fontId="18" fillId="18" borderId="0" xfId="0" applyFont="1" applyFill="1" applyAlignment="1">
      <alignment horizontal="center" wrapText="1"/>
    </xf>
    <xf numFmtId="0" fontId="0" fillId="29" borderId="0" xfId="0" applyFill="1"/>
    <xf numFmtId="0" fontId="11" fillId="29" borderId="0" xfId="0" applyFont="1" applyFill="1"/>
    <xf numFmtId="0" fontId="11" fillId="29" borderId="0" xfId="0" applyFont="1" applyFill="1" applyAlignment="1">
      <alignment wrapText="1"/>
    </xf>
    <xf numFmtId="0" fontId="0" fillId="29" borderId="0" xfId="0" applyFont="1" applyFill="1" applyAlignment="1">
      <alignment wrapText="1"/>
    </xf>
    <xf numFmtId="0" fontId="9" fillId="29" borderId="0" xfId="0" applyFont="1" applyFill="1" applyAlignment="1">
      <alignment wrapText="1"/>
    </xf>
    <xf numFmtId="44" fontId="0" fillId="29" borderId="0" xfId="0" applyNumberFormat="1" applyFill="1"/>
    <xf numFmtId="38" fontId="0" fillId="29" borderId="0" xfId="0" applyNumberFormat="1" applyFill="1"/>
    <xf numFmtId="0" fontId="12" fillId="29" borderId="0" xfId="16" applyFill="1"/>
    <xf numFmtId="0" fontId="9" fillId="0" borderId="0" xfId="4" applyFont="1" applyFill="1"/>
    <xf numFmtId="0" fontId="9" fillId="0" borderId="0" xfId="4" applyFont="1"/>
    <xf numFmtId="8" fontId="9" fillId="0" borderId="0" xfId="11" applyFont="1" applyFill="1" applyBorder="1"/>
    <xf numFmtId="38" fontId="9" fillId="0" borderId="0" xfId="9" applyNumberFormat="1" applyFont="1" applyFill="1" applyBorder="1"/>
    <xf numFmtId="164" fontId="9" fillId="0" borderId="0" xfId="11" applyNumberFormat="1" applyFont="1" applyFill="1" applyBorder="1"/>
    <xf numFmtId="167" fontId="9" fillId="0" borderId="0" xfId="6" applyNumberFormat="1" applyFont="1" applyFill="1" applyBorder="1"/>
    <xf numFmtId="164" fontId="9" fillId="28" borderId="0" xfId="11" applyNumberFormat="1" applyFont="1" applyFill="1" applyBorder="1"/>
    <xf numFmtId="0" fontId="11" fillId="19" borderId="0" xfId="0" applyFont="1" applyFill="1"/>
    <xf numFmtId="0" fontId="9" fillId="19" borderId="0" xfId="0" applyFont="1" applyFill="1"/>
    <xf numFmtId="0" fontId="0" fillId="19" borderId="0" xfId="0" applyFill="1"/>
    <xf numFmtId="0" fontId="9" fillId="19" borderId="0" xfId="0" applyFont="1" applyFill="1" applyAlignment="1">
      <alignment wrapText="1"/>
    </xf>
    <xf numFmtId="43" fontId="9" fillId="0" borderId="6" xfId="21" applyFont="1" applyFill="1" applyBorder="1"/>
    <xf numFmtId="0" fontId="9" fillId="13" borderId="6" xfId="38" applyFont="1" applyFill="1" applyBorder="1" applyProtection="1">
      <protection locked="0"/>
    </xf>
    <xf numFmtId="168" fontId="9" fillId="0" borderId="0" xfId="2" applyNumberFormat="1" applyFont="1"/>
    <xf numFmtId="0" fontId="9" fillId="0" borderId="0" xfId="40"/>
    <xf numFmtId="6" fontId="9" fillId="24" borderId="0" xfId="2" applyNumberFormat="1" applyFont="1" applyFill="1"/>
    <xf numFmtId="10" fontId="9" fillId="24" borderId="0" xfId="3" applyNumberFormat="1" applyFont="1" applyFill="1"/>
    <xf numFmtId="6" fontId="9" fillId="18" borderId="0" xfId="2" applyNumberFormat="1" applyFont="1" applyFill="1"/>
    <xf numFmtId="168" fontId="9" fillId="18" borderId="0" xfId="2" applyNumberFormat="1" applyFont="1" applyFill="1"/>
    <xf numFmtId="0" fontId="11" fillId="2" borderId="1" xfId="13" applyFont="1" applyFill="1" applyBorder="1"/>
    <xf numFmtId="6" fontId="11" fillId="2" borderId="2" xfId="2" applyNumberFormat="1" applyFont="1" applyFill="1" applyBorder="1" applyAlignment="1">
      <alignment horizontal="center"/>
    </xf>
    <xf numFmtId="168" fontId="10" fillId="10" borderId="2" xfId="2" applyNumberFormat="1" applyFont="1" applyFill="1" applyBorder="1" applyAlignment="1" applyProtection="1">
      <alignment horizontal="center" wrapText="1"/>
      <protection locked="0"/>
    </xf>
    <xf numFmtId="0" fontId="11" fillId="2" borderId="4" xfId="13" applyFont="1" applyFill="1" applyBorder="1" applyAlignment="1">
      <alignment horizontal="left"/>
    </xf>
    <xf numFmtId="6" fontId="11" fillId="2" borderId="0" xfId="2" applyNumberFormat="1" applyFont="1" applyFill="1" applyBorder="1" applyAlignment="1">
      <alignment horizontal="center"/>
    </xf>
    <xf numFmtId="168" fontId="11" fillId="2" borderId="0" xfId="2" applyNumberFormat="1" applyFont="1" applyFill="1" applyBorder="1" applyAlignment="1">
      <alignment horizontal="center"/>
    </xf>
    <xf numFmtId="0" fontId="11" fillId="2" borderId="11" xfId="13" applyFont="1" applyFill="1" applyBorder="1" applyAlignment="1">
      <alignment horizontal="center"/>
    </xf>
    <xf numFmtId="6" fontId="11" fillId="2" borderId="9" xfId="2" applyNumberFormat="1" applyFont="1" applyFill="1" applyBorder="1" applyAlignment="1">
      <alignment horizontal="center"/>
    </xf>
    <xf numFmtId="168" fontId="11" fillId="2" borderId="9" xfId="2" applyNumberFormat="1" applyFont="1" applyFill="1" applyBorder="1" applyAlignment="1">
      <alignment horizontal="center"/>
    </xf>
    <xf numFmtId="6" fontId="11" fillId="0" borderId="9" xfId="2" applyNumberFormat="1" applyFont="1" applyBorder="1" applyAlignment="1">
      <alignment horizontal="center"/>
    </xf>
    <xf numFmtId="43" fontId="9" fillId="0" borderId="24" xfId="21" applyFont="1" applyFill="1" applyBorder="1"/>
    <xf numFmtId="0" fontId="9" fillId="0" borderId="0" xfId="13" applyFont="1" applyFill="1"/>
    <xf numFmtId="43" fontId="9" fillId="0" borderId="0" xfId="21" applyFont="1" applyFill="1"/>
    <xf numFmtId="0" fontId="9" fillId="22" borderId="6" xfId="13" applyFont="1" applyFill="1" applyBorder="1" applyAlignment="1">
      <alignment horizontal="left"/>
    </xf>
    <xf numFmtId="43" fontId="9" fillId="0" borderId="0" xfId="21" applyFont="1" applyFill="1" applyBorder="1"/>
    <xf numFmtId="6" fontId="9" fillId="0" borderId="0" xfId="2" applyNumberFormat="1" applyFont="1" applyFill="1"/>
    <xf numFmtId="166" fontId="9" fillId="24" borderId="6" xfId="13" applyNumberFormat="1" applyFont="1" applyFill="1" applyBorder="1" applyAlignment="1">
      <alignment horizontal="right"/>
    </xf>
    <xf numFmtId="168" fontId="9" fillId="0" borderId="0" xfId="2" applyNumberFormat="1" applyFont="1" applyFill="1"/>
    <xf numFmtId="0" fontId="9" fillId="4" borderId="6" xfId="5" applyFont="1" applyFill="1" applyBorder="1" applyProtection="1">
      <protection locked="0"/>
    </xf>
    <xf numFmtId="0" fontId="9" fillId="6" borderId="6" xfId="5" applyFont="1" applyFill="1" applyBorder="1" applyAlignment="1" applyProtection="1">
      <alignment horizontal="left"/>
      <protection locked="0"/>
    </xf>
    <xf numFmtId="0" fontId="9" fillId="0" borderId="6" xfId="5" applyFont="1" applyFill="1" applyBorder="1" applyAlignment="1" applyProtection="1">
      <alignment horizontal="left"/>
      <protection locked="0"/>
    </xf>
    <xf numFmtId="0" fontId="9" fillId="7" borderId="6" xfId="5" applyFont="1" applyFill="1" applyBorder="1" applyAlignment="1" applyProtection="1">
      <alignment horizontal="left"/>
      <protection locked="0"/>
    </xf>
    <xf numFmtId="0" fontId="9" fillId="8" borderId="6" xfId="5" applyFont="1" applyFill="1" applyBorder="1" applyAlignment="1" applyProtection="1">
      <alignment horizontal="left"/>
      <protection locked="0"/>
    </xf>
    <xf numFmtId="44" fontId="9" fillId="0" borderId="0" xfId="2"/>
    <xf numFmtId="0" fontId="11" fillId="3" borderId="0" xfId="13" applyFont="1" applyFill="1" applyAlignment="1">
      <alignment wrapText="1"/>
    </xf>
    <xf numFmtId="0" fontId="22" fillId="17" borderId="1" xfId="4" applyFont="1" applyFill="1" applyBorder="1"/>
    <xf numFmtId="0" fontId="9" fillId="31" borderId="6" xfId="54" applyFont="1" applyFill="1" applyBorder="1" applyAlignment="1">
      <alignment horizontal="left"/>
    </xf>
    <xf numFmtId="0" fontId="9" fillId="28" borderId="6" xfId="54" applyFont="1" applyFill="1" applyBorder="1" applyAlignment="1">
      <alignment horizontal="left"/>
    </xf>
    <xf numFmtId="0" fontId="9" fillId="28" borderId="6" xfId="59" applyFont="1" applyFill="1" applyBorder="1" applyAlignment="1">
      <alignment horizontal="left"/>
    </xf>
    <xf numFmtId="0" fontId="23" fillId="0" borderId="20" xfId="59" applyFont="1" applyBorder="1" applyProtection="1">
      <protection locked="0"/>
    </xf>
    <xf numFmtId="0" fontId="9" fillId="17" borderId="6" xfId="59" applyFont="1" applyFill="1" applyBorder="1" applyAlignment="1">
      <alignment horizontal="left"/>
    </xf>
    <xf numFmtId="0" fontId="9" fillId="7" borderId="6" xfId="59" quotePrefix="1" applyFont="1" applyFill="1" applyBorder="1" applyAlignment="1" applyProtection="1">
      <alignment horizontal="left"/>
      <protection locked="0"/>
    </xf>
    <xf numFmtId="0" fontId="9" fillId="4" borderId="6" xfId="59" quotePrefix="1" applyFont="1" applyFill="1" applyBorder="1" applyAlignment="1" applyProtection="1">
      <alignment horizontal="left"/>
      <protection locked="0"/>
    </xf>
    <xf numFmtId="0" fontId="9" fillId="20" borderId="6" xfId="59" applyFont="1" applyFill="1" applyBorder="1" applyAlignment="1">
      <alignment horizontal="left"/>
    </xf>
    <xf numFmtId="0" fontId="9" fillId="0" borderId="6" xfId="59" applyFont="1" applyFill="1" applyBorder="1" applyAlignment="1" applyProtection="1">
      <alignment horizontal="left"/>
      <protection locked="0"/>
    </xf>
    <xf numFmtId="0" fontId="9" fillId="0" borderId="0" xfId="59" applyFont="1" applyFill="1" applyProtection="1">
      <protection locked="0"/>
    </xf>
    <xf numFmtId="0" fontId="9" fillId="21" borderId="6" xfId="59" applyFont="1" applyFill="1" applyBorder="1" applyAlignment="1" applyProtection="1">
      <alignment horizontal="left"/>
      <protection locked="0"/>
    </xf>
    <xf numFmtId="0" fontId="9" fillId="31" borderId="6" xfId="59" applyFont="1" applyFill="1" applyBorder="1" applyAlignment="1">
      <alignment horizontal="left"/>
    </xf>
    <xf numFmtId="0" fontId="9" fillId="26" borderId="6" xfId="59" applyFont="1" applyFill="1" applyBorder="1" applyAlignment="1" applyProtection="1">
      <alignment horizontal="left"/>
      <protection locked="0"/>
    </xf>
    <xf numFmtId="0" fontId="9" fillId="30" borderId="6" xfId="59" applyFont="1" applyFill="1" applyBorder="1" applyAlignment="1">
      <alignment horizontal="left"/>
    </xf>
    <xf numFmtId="0" fontId="9" fillId="22" borderId="6" xfId="59" applyFont="1" applyFill="1" applyBorder="1" applyAlignment="1" applyProtection="1">
      <alignment horizontal="left"/>
      <protection locked="0"/>
    </xf>
    <xf numFmtId="0" fontId="4" fillId="0" borderId="6" xfId="59" applyFill="1" applyBorder="1" applyProtection="1">
      <protection locked="0"/>
    </xf>
    <xf numFmtId="0" fontId="4" fillId="0" borderId="0" xfId="59" applyProtection="1">
      <protection locked="0"/>
    </xf>
    <xf numFmtId="0" fontId="15" fillId="0" borderId="0" xfId="59" applyFont="1" applyFill="1" applyProtection="1">
      <protection locked="0"/>
    </xf>
    <xf numFmtId="0" fontId="14" fillId="14" borderId="10" xfId="59" applyFont="1" applyFill="1" applyBorder="1"/>
    <xf numFmtId="0" fontId="14" fillId="14" borderId="6" xfId="59" applyFont="1" applyFill="1" applyBorder="1" applyProtection="1">
      <protection locked="0"/>
    </xf>
    <xf numFmtId="0" fontId="9" fillId="13" borderId="6" xfId="59" applyFont="1" applyFill="1" applyBorder="1" applyAlignment="1" applyProtection="1">
      <alignment horizontal="left"/>
      <protection locked="0"/>
    </xf>
    <xf numFmtId="0" fontId="9" fillId="15" borderId="6" xfId="59" applyFont="1" applyFill="1" applyBorder="1" applyAlignment="1" applyProtection="1">
      <alignment horizontal="left"/>
      <protection locked="0"/>
    </xf>
    <xf numFmtId="0" fontId="9" fillId="13" borderId="6" xfId="60" applyFont="1" applyFill="1" applyBorder="1" applyAlignment="1" applyProtection="1">
      <alignment horizontal="left"/>
      <protection locked="0"/>
    </xf>
    <xf numFmtId="0" fontId="22" fillId="0" borderId="0" xfId="13" applyFont="1"/>
    <xf numFmtId="0" fontId="9" fillId="26" borderId="6" xfId="64" applyFont="1" applyFill="1" applyBorder="1" applyAlignment="1" applyProtection="1">
      <alignment horizontal="left"/>
      <protection locked="0"/>
    </xf>
    <xf numFmtId="0" fontId="11" fillId="18" borderId="0" xfId="13" applyFont="1" applyFill="1" applyAlignment="1">
      <alignment horizontal="left" wrapText="1"/>
    </xf>
  </cellXfs>
  <cellStyles count="69">
    <cellStyle name="Comma" xfId="1" builtinId="3"/>
    <cellStyle name="Comma 2" xfId="18"/>
    <cellStyle name="Comma 2 2" xfId="21"/>
    <cellStyle name="Comma 2 2 2" xfId="39"/>
    <cellStyle name="Comma 2 2 2 2" xfId="43"/>
    <cellStyle name="Comma 2 3" xfId="19"/>
    <cellStyle name="Comma 3" xfId="22"/>
    <cellStyle name="Comma 3 2" xfId="45"/>
    <cellStyle name="Comma 3 2 2" xfId="57"/>
    <cellStyle name="Comma 3 2 3" xfId="62"/>
    <cellStyle name="Comma 3 3" xfId="55"/>
    <cellStyle name="Comma 3 3 2 2" xfId="65"/>
    <cellStyle name="Comma 4" xfId="23"/>
    <cellStyle name="Comma 4 2" xfId="47"/>
    <cellStyle name="Comma_CTemplate08c" xfId="9"/>
    <cellStyle name="Comma_RENT99g" xfId="6"/>
    <cellStyle name="Currency" xfId="2" builtinId="4"/>
    <cellStyle name="Currency 2" xfId="10"/>
    <cellStyle name="Currency 2 2" xfId="34"/>
    <cellStyle name="Currency 2 3" xfId="58"/>
    <cellStyle name="Currency 3" xfId="24"/>
    <cellStyle name="Currency 3 2" xfId="32"/>
    <cellStyle name="Currency 3 3" xfId="41"/>
    <cellStyle name="Currency 4" xfId="25"/>
    <cellStyle name="Currency 4 2" xfId="51"/>
    <cellStyle name="Currency 5" xfId="36"/>
    <cellStyle name="Currency_CTemplate08c" xfId="11"/>
    <cellStyle name="Currency_NJPA08" xfId="14"/>
    <cellStyle name="CUSTOM" xfId="26"/>
    <cellStyle name="Header1" xfId="27"/>
    <cellStyle name="Header2" xfId="28"/>
    <cellStyle name="Normal" xfId="0" builtinId="0"/>
    <cellStyle name="Normal - Style1" xfId="29"/>
    <cellStyle name="Normal 2" xfId="13"/>
    <cellStyle name="Normal 2 2" xfId="35"/>
    <cellStyle name="Normal 2 3" xfId="40"/>
    <cellStyle name="Normal 3" xfId="30"/>
    <cellStyle name="Normal 3 2" xfId="53"/>
    <cellStyle name="Normal 4" xfId="15"/>
    <cellStyle name="Normal 4 2" xfId="68"/>
    <cellStyle name="Normal 4 3 2" xfId="46"/>
    <cellStyle name="Normal 5" xfId="31"/>
    <cellStyle name="Normal 6" xfId="37"/>
    <cellStyle name="Normal 6 2 2" xfId="44"/>
    <cellStyle name="Normal 6 2 2 2" xfId="61"/>
    <cellStyle name="Normal 6 2 2 2 2" xfId="66"/>
    <cellStyle name="Normal 6 3" xfId="42"/>
    <cellStyle name="Normal 7" xfId="49"/>
    <cellStyle name="Normal 7 2" xfId="50"/>
    <cellStyle name="Normal 7 2 2" xfId="63"/>
    <cellStyle name="Normal 7 2 2 2" xfId="60"/>
    <cellStyle name="Normal 7 3" xfId="54"/>
    <cellStyle name="Normal 7 3 2" xfId="59"/>
    <cellStyle name="Normal 7 3 2 2" xfId="64"/>
    <cellStyle name="Normal_CTemplate08c" xfId="12"/>
    <cellStyle name="Normal_Level 1-10 07-96" xfId="5"/>
    <cellStyle name="Normal_Level 1-10 07-96 2" xfId="38"/>
    <cellStyle name="Normal_NETWK99k" xfId="7"/>
    <cellStyle name="Normal_NJPA08" xfId="16"/>
    <cellStyle name="Normal_NJPA09" xfId="33"/>
    <cellStyle name="Normal_NTWKG00d" xfId="8"/>
    <cellStyle name="Normal_RENT99g" xfId="4"/>
    <cellStyle name="Percent" xfId="3" builtinId="5"/>
    <cellStyle name="Percent 2" xfId="17"/>
    <cellStyle name="Percent 2 2" xfId="20"/>
    <cellStyle name="Percent 2 2 2" xfId="48"/>
    <cellStyle name="Percent 3" xfId="52"/>
    <cellStyle name="Percent 3 2" xfId="56"/>
    <cellStyle name="Percent 3 2 2" xfId="67"/>
  </cellStyles>
  <dxfs count="0"/>
  <tableStyles count="0" defaultTableStyle="TableStyleMedium9" defaultPivotStyle="PivotStyleLight16"/>
  <colors>
    <mruColors>
      <color rgb="FFFD2D17"/>
      <color rgb="FFFFFF99"/>
      <color rgb="FFFE61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51"/>
  <sheetViews>
    <sheetView tabSelected="1" zoomScaleNormal="100" workbookViewId="0">
      <pane xSplit="1" ySplit="7" topLeftCell="B8" activePane="bottomRight" state="frozen"/>
      <selection activeCell="C32" sqref="C32"/>
      <selection pane="topRight" activeCell="C32" sqref="C32"/>
      <selection pane="bottomLeft" activeCell="C32" sqref="C32"/>
      <selection pane="bottomRight" activeCell="O14" sqref="O14"/>
    </sheetView>
  </sheetViews>
  <sheetFormatPr defaultColWidth="9.1796875" defaultRowHeight="12.5" x14ac:dyDescent="0.25"/>
  <cols>
    <col min="1" max="1" width="21.7265625" style="146" customWidth="1"/>
    <col min="2" max="2" width="12.54296875" style="4" customWidth="1"/>
    <col min="3" max="3" width="16" style="247" customWidth="1"/>
    <col min="4" max="4" width="9.1796875" style="139"/>
    <col min="5" max="9" width="9.1796875" style="139" customWidth="1"/>
    <col min="10" max="16384" width="9.1796875" style="139"/>
  </cols>
  <sheetData>
    <row r="1" spans="1:8" ht="13" x14ac:dyDescent="0.3">
      <c r="A1" s="302"/>
    </row>
    <row r="2" spans="1:8" ht="13" x14ac:dyDescent="0.3">
      <c r="A2" s="277" t="s">
        <v>444</v>
      </c>
      <c r="B2" s="249"/>
      <c r="C2" s="250"/>
      <c r="E2" s="242"/>
      <c r="F2" s="242"/>
      <c r="G2" s="243"/>
      <c r="H2" s="243"/>
    </row>
    <row r="3" spans="1:8" ht="13" x14ac:dyDescent="0.3">
      <c r="A3" s="304"/>
      <c r="B3" s="251"/>
      <c r="C3" s="252"/>
      <c r="E3" s="241"/>
      <c r="F3" s="242"/>
      <c r="G3" s="243"/>
      <c r="H3" s="243"/>
    </row>
    <row r="4" spans="1:8" ht="26" x14ac:dyDescent="0.3">
      <c r="A4" s="253"/>
      <c r="B4" s="254"/>
      <c r="C4" s="255" t="s">
        <v>450</v>
      </c>
      <c r="E4" s="242"/>
      <c r="F4" s="242"/>
      <c r="G4" s="243"/>
      <c r="H4" s="243"/>
    </row>
    <row r="5" spans="1:8" ht="13" x14ac:dyDescent="0.3">
      <c r="A5" s="256"/>
      <c r="B5" s="257"/>
      <c r="C5" s="258" t="s">
        <v>190</v>
      </c>
      <c r="E5" s="242" t="s">
        <v>349</v>
      </c>
      <c r="F5" s="242" t="s">
        <v>349</v>
      </c>
      <c r="G5" s="242" t="s">
        <v>349</v>
      </c>
      <c r="H5" s="242" t="s">
        <v>349</v>
      </c>
    </row>
    <row r="6" spans="1:8" ht="25.5" x14ac:dyDescent="0.3">
      <c r="A6" s="259" t="s">
        <v>9</v>
      </c>
      <c r="B6" s="260" t="s">
        <v>200</v>
      </c>
      <c r="C6" s="261" t="s">
        <v>190</v>
      </c>
      <c r="E6" s="244" t="s">
        <v>446</v>
      </c>
      <c r="F6" s="244" t="s">
        <v>447</v>
      </c>
      <c r="G6" s="244" t="s">
        <v>448</v>
      </c>
      <c r="H6" s="244" t="s">
        <v>449</v>
      </c>
    </row>
    <row r="7" spans="1:8" ht="13" x14ac:dyDescent="0.3">
      <c r="A7" s="282" t="s">
        <v>312</v>
      </c>
      <c r="B7" s="262"/>
      <c r="C7" s="4" t="s">
        <v>190</v>
      </c>
    </row>
    <row r="8" spans="1:8" x14ac:dyDescent="0.25">
      <c r="A8" s="271" t="s">
        <v>15</v>
      </c>
      <c r="B8" s="245">
        <v>1990</v>
      </c>
      <c r="C8" s="263">
        <v>622</v>
      </c>
      <c r="E8" s="276">
        <v>32.229999999999997</v>
      </c>
      <c r="F8" s="276">
        <v>24.29</v>
      </c>
      <c r="G8" s="276">
        <v>20.329999999999998</v>
      </c>
      <c r="H8" s="276">
        <v>17.97</v>
      </c>
    </row>
    <row r="9" spans="1:8" x14ac:dyDescent="0.25">
      <c r="A9" s="271" t="s">
        <v>23</v>
      </c>
      <c r="B9" s="245">
        <v>199</v>
      </c>
      <c r="C9" s="263">
        <v>98</v>
      </c>
      <c r="E9" s="276">
        <v>5.08</v>
      </c>
      <c r="F9" s="276">
        <v>3.83</v>
      </c>
      <c r="G9" s="276">
        <v>3.2</v>
      </c>
      <c r="H9" s="276">
        <v>2.83</v>
      </c>
    </row>
    <row r="10" spans="1:8" x14ac:dyDescent="0.25">
      <c r="A10" s="284" t="s">
        <v>30</v>
      </c>
      <c r="B10" s="245">
        <v>415</v>
      </c>
      <c r="C10" s="263">
        <v>172</v>
      </c>
      <c r="E10" s="276">
        <v>8.91</v>
      </c>
      <c r="F10" s="276">
        <v>6.72</v>
      </c>
      <c r="G10" s="276">
        <v>5.62</v>
      </c>
      <c r="H10" s="276">
        <v>4.97</v>
      </c>
    </row>
    <row r="11" spans="1:8" x14ac:dyDescent="0.25">
      <c r="A11" s="271" t="s">
        <v>31</v>
      </c>
      <c r="B11" s="245">
        <v>460</v>
      </c>
      <c r="C11" s="263">
        <v>161</v>
      </c>
      <c r="E11" s="276">
        <v>8.34</v>
      </c>
      <c r="F11" s="276">
        <v>6.29</v>
      </c>
      <c r="G11" s="276">
        <v>5.26</v>
      </c>
      <c r="H11" s="276">
        <v>4.6500000000000004</v>
      </c>
    </row>
    <row r="12" spans="1:8" x14ac:dyDescent="0.25">
      <c r="A12" s="285" t="s">
        <v>33</v>
      </c>
      <c r="B12" s="245">
        <v>167</v>
      </c>
      <c r="C12" s="263">
        <v>86</v>
      </c>
      <c r="E12" s="276">
        <v>4.46</v>
      </c>
      <c r="F12" s="276">
        <v>3.36</v>
      </c>
      <c r="G12" s="276">
        <v>2.81</v>
      </c>
      <c r="H12" s="276">
        <v>2.48</v>
      </c>
    </row>
    <row r="13" spans="1:8" x14ac:dyDescent="0.25">
      <c r="A13" s="271" t="s">
        <v>40</v>
      </c>
      <c r="B13" s="245">
        <v>580</v>
      </c>
      <c r="C13" s="263">
        <v>156</v>
      </c>
      <c r="E13" s="276">
        <v>8.08</v>
      </c>
      <c r="F13" s="276">
        <v>6.09</v>
      </c>
      <c r="G13" s="276">
        <v>5.0999999999999996</v>
      </c>
      <c r="H13" s="276">
        <v>4.51</v>
      </c>
    </row>
    <row r="14" spans="1:8" x14ac:dyDescent="0.25">
      <c r="A14" s="286" t="s">
        <v>397</v>
      </c>
      <c r="B14" s="245">
        <v>365</v>
      </c>
      <c r="C14" s="263">
        <v>183</v>
      </c>
      <c r="E14" s="276">
        <v>9.48</v>
      </c>
      <c r="F14" s="276">
        <v>7.15</v>
      </c>
      <c r="G14" s="276">
        <v>5.98</v>
      </c>
      <c r="H14" s="276">
        <v>5.29</v>
      </c>
    </row>
    <row r="15" spans="1:8" x14ac:dyDescent="0.25">
      <c r="A15" s="286" t="s">
        <v>398</v>
      </c>
      <c r="B15" s="245">
        <v>200</v>
      </c>
      <c r="C15" s="263">
        <v>99</v>
      </c>
      <c r="E15" s="276">
        <v>5.13</v>
      </c>
      <c r="F15" s="276">
        <v>3.87</v>
      </c>
      <c r="G15" s="276">
        <v>3.24</v>
      </c>
      <c r="H15" s="276">
        <v>2.86</v>
      </c>
    </row>
    <row r="16" spans="1:8" x14ac:dyDescent="0.25">
      <c r="A16" s="286" t="s">
        <v>399</v>
      </c>
      <c r="B16" s="245">
        <v>780</v>
      </c>
      <c r="C16" s="263">
        <v>171</v>
      </c>
      <c r="E16" s="276">
        <v>8.86</v>
      </c>
      <c r="F16" s="276">
        <v>6.68</v>
      </c>
      <c r="G16" s="276">
        <v>5.59</v>
      </c>
      <c r="H16" s="276">
        <v>4.9400000000000004</v>
      </c>
    </row>
    <row r="17" spans="1:8" x14ac:dyDescent="0.25">
      <c r="A17" s="286" t="s">
        <v>400</v>
      </c>
      <c r="B17" s="245">
        <v>780</v>
      </c>
      <c r="C17" s="263">
        <v>171</v>
      </c>
      <c r="E17" s="276">
        <v>8.86</v>
      </c>
      <c r="F17" s="276">
        <v>6.68</v>
      </c>
      <c r="G17" s="276">
        <v>5.59</v>
      </c>
      <c r="H17" s="276">
        <v>4.9400000000000004</v>
      </c>
    </row>
    <row r="18" spans="1:8" x14ac:dyDescent="0.25">
      <c r="A18" s="286" t="s">
        <v>401</v>
      </c>
      <c r="B18" s="245">
        <v>655</v>
      </c>
      <c r="C18" s="263">
        <v>281</v>
      </c>
      <c r="E18" s="276">
        <v>14.56</v>
      </c>
      <c r="F18" s="276">
        <v>10.97</v>
      </c>
      <c r="G18" s="276">
        <v>9.18</v>
      </c>
      <c r="H18" s="276">
        <v>8.1199999999999992</v>
      </c>
    </row>
    <row r="19" spans="1:8" x14ac:dyDescent="0.25">
      <c r="A19" s="286" t="s">
        <v>402</v>
      </c>
      <c r="B19" s="245">
        <v>1000</v>
      </c>
      <c r="C19" s="263">
        <v>447</v>
      </c>
      <c r="E19" s="276">
        <v>23.16</v>
      </c>
      <c r="F19" s="276">
        <v>17.45</v>
      </c>
      <c r="G19" s="276">
        <v>14.61</v>
      </c>
      <c r="H19" s="276">
        <v>12.91</v>
      </c>
    </row>
    <row r="20" spans="1:8" x14ac:dyDescent="0.25">
      <c r="A20" s="287" t="s">
        <v>52</v>
      </c>
      <c r="B20" s="245">
        <v>150</v>
      </c>
      <c r="C20" s="263">
        <v>104</v>
      </c>
      <c r="E20" s="276">
        <v>5.39</v>
      </c>
      <c r="F20" s="276">
        <v>4.0599999999999996</v>
      </c>
      <c r="G20" s="276">
        <v>3.4</v>
      </c>
      <c r="H20" s="276">
        <v>3</v>
      </c>
    </row>
    <row r="21" spans="1:8" x14ac:dyDescent="0.25">
      <c r="A21" s="287" t="s">
        <v>53</v>
      </c>
      <c r="B21" s="245">
        <v>175</v>
      </c>
      <c r="C21" s="263">
        <v>105</v>
      </c>
      <c r="E21" s="276">
        <v>5.44</v>
      </c>
      <c r="F21" s="276">
        <v>4.0999999999999996</v>
      </c>
      <c r="G21" s="276">
        <v>3.43</v>
      </c>
      <c r="H21" s="276">
        <v>3.03</v>
      </c>
    </row>
    <row r="22" spans="1:8" x14ac:dyDescent="0.25">
      <c r="A22" s="288"/>
      <c r="B22" s="265"/>
      <c r="C22" s="265" t="s">
        <v>190</v>
      </c>
      <c r="E22" s="276"/>
      <c r="F22" s="276"/>
      <c r="G22" s="276"/>
      <c r="H22" s="276"/>
    </row>
    <row r="23" spans="1:8" x14ac:dyDescent="0.25">
      <c r="A23" s="279" t="s">
        <v>423</v>
      </c>
      <c r="B23" s="245">
        <v>6275</v>
      </c>
      <c r="C23" s="263">
        <v>1973</v>
      </c>
      <c r="E23" s="276">
        <v>102.24</v>
      </c>
      <c r="F23" s="276">
        <v>77.040000000000006</v>
      </c>
      <c r="G23" s="276">
        <v>64.489999999999995</v>
      </c>
      <c r="H23" s="276">
        <v>57</v>
      </c>
    </row>
    <row r="24" spans="1:8" x14ac:dyDescent="0.25">
      <c r="A24" s="290" t="s">
        <v>361</v>
      </c>
      <c r="B24" s="245">
        <v>7700</v>
      </c>
      <c r="C24" s="263">
        <v>2078</v>
      </c>
      <c r="E24" s="276">
        <v>107.68</v>
      </c>
      <c r="F24" s="276">
        <v>81.14</v>
      </c>
      <c r="G24" s="276">
        <v>67.92</v>
      </c>
      <c r="H24" s="276">
        <v>60.03</v>
      </c>
    </row>
    <row r="25" spans="1:8" x14ac:dyDescent="0.25">
      <c r="A25" s="290" t="s">
        <v>362</v>
      </c>
      <c r="B25" s="245">
        <v>9500</v>
      </c>
      <c r="C25" s="263">
        <v>2415</v>
      </c>
      <c r="E25" s="276">
        <v>125.15</v>
      </c>
      <c r="F25" s="276">
        <v>94.3</v>
      </c>
      <c r="G25" s="276">
        <v>78.930000000000007</v>
      </c>
      <c r="H25" s="276">
        <v>69.760000000000005</v>
      </c>
    </row>
    <row r="26" spans="1:8" x14ac:dyDescent="0.25">
      <c r="A26" s="290" t="s">
        <v>363</v>
      </c>
      <c r="B26" s="245">
        <v>10000</v>
      </c>
      <c r="C26" s="263">
        <v>2494</v>
      </c>
      <c r="E26" s="276">
        <v>129.24</v>
      </c>
      <c r="F26" s="276">
        <v>97.38</v>
      </c>
      <c r="G26" s="276">
        <v>81.510000000000005</v>
      </c>
      <c r="H26" s="276">
        <v>72.05</v>
      </c>
    </row>
    <row r="27" spans="1:8" x14ac:dyDescent="0.25">
      <c r="A27" s="290" t="s">
        <v>364</v>
      </c>
      <c r="B27" s="245">
        <v>10750</v>
      </c>
      <c r="C27" s="263">
        <v>2806</v>
      </c>
      <c r="E27" s="276">
        <v>145.41</v>
      </c>
      <c r="F27" s="276">
        <v>109.56</v>
      </c>
      <c r="G27" s="276">
        <v>91.71</v>
      </c>
      <c r="H27" s="276">
        <v>81.06</v>
      </c>
    </row>
    <row r="28" spans="1:8" x14ac:dyDescent="0.25">
      <c r="A28" s="290" t="s">
        <v>365</v>
      </c>
      <c r="B28" s="245">
        <v>12500</v>
      </c>
      <c r="C28" s="263">
        <v>3431</v>
      </c>
      <c r="E28" s="276">
        <v>177.79</v>
      </c>
      <c r="F28" s="276">
        <v>133.97</v>
      </c>
      <c r="G28" s="276">
        <v>112.14</v>
      </c>
      <c r="H28" s="276">
        <v>99.11</v>
      </c>
    </row>
    <row r="29" spans="1:8" x14ac:dyDescent="0.25">
      <c r="A29" s="290" t="s">
        <v>366</v>
      </c>
      <c r="B29" s="245">
        <v>9075</v>
      </c>
      <c r="C29" s="263">
        <v>2442</v>
      </c>
      <c r="E29" s="276">
        <v>126.54</v>
      </c>
      <c r="F29" s="276">
        <v>95.35</v>
      </c>
      <c r="G29" s="276">
        <v>79.81</v>
      </c>
      <c r="H29" s="276">
        <v>70.540000000000006</v>
      </c>
    </row>
    <row r="30" spans="1:8" x14ac:dyDescent="0.25">
      <c r="A30" s="290" t="s">
        <v>367</v>
      </c>
      <c r="B30" s="245">
        <v>10875</v>
      </c>
      <c r="C30" s="263">
        <v>2858</v>
      </c>
      <c r="E30" s="276">
        <v>148.1</v>
      </c>
      <c r="F30" s="276">
        <v>111.59</v>
      </c>
      <c r="G30" s="276">
        <v>93.41</v>
      </c>
      <c r="H30" s="276">
        <v>82.56</v>
      </c>
    </row>
    <row r="31" spans="1:8" x14ac:dyDescent="0.25">
      <c r="A31" s="290" t="s">
        <v>368</v>
      </c>
      <c r="B31" s="245">
        <v>12350</v>
      </c>
      <c r="C31" s="263">
        <v>2962</v>
      </c>
      <c r="E31" s="276">
        <v>153.49</v>
      </c>
      <c r="F31" s="276">
        <v>115.65</v>
      </c>
      <c r="G31" s="276">
        <v>96.81</v>
      </c>
      <c r="H31" s="276">
        <v>85.57</v>
      </c>
    </row>
    <row r="32" spans="1:8" x14ac:dyDescent="0.25">
      <c r="A32" s="290" t="s">
        <v>369</v>
      </c>
      <c r="B32" s="245">
        <v>12750</v>
      </c>
      <c r="C32" s="263">
        <v>3274</v>
      </c>
      <c r="E32" s="276">
        <v>169.66</v>
      </c>
      <c r="F32" s="276">
        <v>127.84</v>
      </c>
      <c r="G32" s="276">
        <v>107.01</v>
      </c>
      <c r="H32" s="276">
        <v>94.58</v>
      </c>
    </row>
    <row r="33" spans="1:8" x14ac:dyDescent="0.25">
      <c r="A33" s="290" t="s">
        <v>370</v>
      </c>
      <c r="B33" s="245">
        <v>16500</v>
      </c>
      <c r="C33" s="263">
        <v>3951</v>
      </c>
      <c r="E33" s="276">
        <v>204.74</v>
      </c>
      <c r="F33" s="276">
        <v>154.27000000000001</v>
      </c>
      <c r="G33" s="276">
        <v>129.13999999999999</v>
      </c>
      <c r="H33" s="276">
        <v>114.14</v>
      </c>
    </row>
    <row r="34" spans="1:8" customFormat="1" x14ac:dyDescent="0.25">
      <c r="A34" s="303" t="s">
        <v>429</v>
      </c>
      <c r="B34" s="245">
        <v>22500</v>
      </c>
      <c r="C34" s="263">
        <v>5226</v>
      </c>
      <c r="E34" s="276">
        <v>270.81</v>
      </c>
      <c r="F34" s="276">
        <v>204.05</v>
      </c>
      <c r="G34" s="276">
        <v>170.81</v>
      </c>
      <c r="H34" s="276">
        <v>150.97</v>
      </c>
    </row>
    <row r="35" spans="1:8" customFormat="1" x14ac:dyDescent="0.25">
      <c r="A35" s="303" t="s">
        <v>430</v>
      </c>
      <c r="B35" s="245">
        <v>27650</v>
      </c>
      <c r="C35" s="263">
        <v>6058</v>
      </c>
      <c r="E35" s="276">
        <v>313.93</v>
      </c>
      <c r="F35" s="276">
        <v>236.54</v>
      </c>
      <c r="G35" s="276">
        <v>198</v>
      </c>
      <c r="H35" s="276">
        <v>175</v>
      </c>
    </row>
    <row r="36" spans="1:8" x14ac:dyDescent="0.25">
      <c r="A36" s="281" t="s">
        <v>403</v>
      </c>
      <c r="B36" s="245">
        <v>9625</v>
      </c>
      <c r="C36" s="263">
        <v>2494</v>
      </c>
      <c r="E36" s="276">
        <v>129.24</v>
      </c>
      <c r="F36" s="276">
        <v>97.38</v>
      </c>
      <c r="G36" s="276">
        <v>81.510000000000005</v>
      </c>
      <c r="H36" s="276">
        <v>72.05</v>
      </c>
    </row>
    <row r="37" spans="1:8" x14ac:dyDescent="0.25">
      <c r="A37" s="281" t="s">
        <v>404</v>
      </c>
      <c r="B37" s="245">
        <v>12375</v>
      </c>
      <c r="C37" s="263">
        <v>3222</v>
      </c>
      <c r="E37" s="276">
        <v>166.96</v>
      </c>
      <c r="F37" s="276">
        <v>125.81</v>
      </c>
      <c r="G37" s="276">
        <v>105.31</v>
      </c>
      <c r="H37" s="276">
        <v>93.08</v>
      </c>
    </row>
    <row r="38" spans="1:8" x14ac:dyDescent="0.25">
      <c r="A38" s="281" t="s">
        <v>405</v>
      </c>
      <c r="B38" s="245">
        <v>15125</v>
      </c>
      <c r="C38" s="263">
        <v>3535</v>
      </c>
      <c r="E38" s="276">
        <v>183.18</v>
      </c>
      <c r="F38" s="276">
        <v>138.03</v>
      </c>
      <c r="G38" s="276">
        <v>115.54</v>
      </c>
      <c r="H38" s="276">
        <v>102.12</v>
      </c>
    </row>
    <row r="39" spans="1:8" x14ac:dyDescent="0.25">
      <c r="A39" s="281" t="s">
        <v>406</v>
      </c>
      <c r="B39" s="245">
        <v>17325</v>
      </c>
      <c r="C39" s="263">
        <v>4368</v>
      </c>
      <c r="E39" s="276">
        <v>226.35</v>
      </c>
      <c r="F39" s="276">
        <v>170.55</v>
      </c>
      <c r="G39" s="276">
        <v>142.76</v>
      </c>
      <c r="H39" s="276">
        <v>126.18</v>
      </c>
    </row>
    <row r="40" spans="1:8" x14ac:dyDescent="0.25">
      <c r="A40" s="281" t="s">
        <v>407</v>
      </c>
      <c r="B40" s="245">
        <v>19525</v>
      </c>
      <c r="C40" s="263">
        <v>5201</v>
      </c>
      <c r="E40" s="276">
        <v>269.52</v>
      </c>
      <c r="F40" s="276">
        <v>203.08</v>
      </c>
      <c r="G40" s="276">
        <v>169.99</v>
      </c>
      <c r="H40" s="276">
        <v>150.24</v>
      </c>
    </row>
    <row r="41" spans="1:8" x14ac:dyDescent="0.25">
      <c r="A41" s="281" t="s">
        <v>408</v>
      </c>
      <c r="B41" s="245">
        <v>12925</v>
      </c>
      <c r="C41" s="263">
        <v>3274</v>
      </c>
      <c r="E41" s="276">
        <v>169.66</v>
      </c>
      <c r="F41" s="276">
        <v>127.84</v>
      </c>
      <c r="G41" s="276">
        <v>107.01</v>
      </c>
      <c r="H41" s="276">
        <v>94.58</v>
      </c>
    </row>
    <row r="42" spans="1:8" x14ac:dyDescent="0.25">
      <c r="A42" s="281" t="s">
        <v>409</v>
      </c>
      <c r="B42" s="245">
        <v>15675</v>
      </c>
      <c r="C42" s="263">
        <v>4003</v>
      </c>
      <c r="E42" s="276">
        <v>207.44</v>
      </c>
      <c r="F42" s="276">
        <v>156.30000000000001</v>
      </c>
      <c r="G42" s="276">
        <v>130.84</v>
      </c>
      <c r="H42" s="276">
        <v>115.64</v>
      </c>
    </row>
    <row r="43" spans="1:8" x14ac:dyDescent="0.25">
      <c r="A43" s="281" t="s">
        <v>410</v>
      </c>
      <c r="B43" s="245">
        <v>18425</v>
      </c>
      <c r="C43" s="263">
        <v>4264</v>
      </c>
      <c r="E43" s="276">
        <v>220.96</v>
      </c>
      <c r="F43" s="276">
        <v>166.49</v>
      </c>
      <c r="G43" s="276">
        <v>139.37</v>
      </c>
      <c r="H43" s="276">
        <v>123.18</v>
      </c>
    </row>
    <row r="44" spans="1:8" x14ac:dyDescent="0.25">
      <c r="A44" s="281" t="s">
        <v>411</v>
      </c>
      <c r="B44" s="245">
        <v>20625</v>
      </c>
      <c r="C44" s="263">
        <v>5097</v>
      </c>
      <c r="E44" s="276">
        <v>264.13</v>
      </c>
      <c r="F44" s="276">
        <v>199.02</v>
      </c>
      <c r="G44" s="276">
        <v>166.59</v>
      </c>
      <c r="H44" s="276">
        <v>147.24</v>
      </c>
    </row>
    <row r="45" spans="1:8" x14ac:dyDescent="0.25">
      <c r="A45" s="281" t="s">
        <v>412</v>
      </c>
      <c r="B45" s="245">
        <v>22825</v>
      </c>
      <c r="C45" s="263">
        <v>5878</v>
      </c>
      <c r="E45" s="276">
        <v>304.60000000000002</v>
      </c>
      <c r="F45" s="276">
        <v>229.51</v>
      </c>
      <c r="G45" s="276">
        <v>192.12</v>
      </c>
      <c r="H45" s="276">
        <v>169.8</v>
      </c>
    </row>
    <row r="46" spans="1:8" x14ac:dyDescent="0.25">
      <c r="A46" s="273" t="s">
        <v>61</v>
      </c>
      <c r="B46" s="245">
        <v>180</v>
      </c>
      <c r="C46" s="263">
        <v>90</v>
      </c>
      <c r="E46" s="276">
        <v>4.66</v>
      </c>
      <c r="F46" s="276">
        <v>3.51</v>
      </c>
      <c r="G46" s="276">
        <v>2.94</v>
      </c>
      <c r="H46" s="276">
        <v>2.6</v>
      </c>
    </row>
    <row r="47" spans="1:8" x14ac:dyDescent="0.25">
      <c r="A47" s="292" t="s">
        <v>325</v>
      </c>
      <c r="B47" s="245">
        <v>250</v>
      </c>
      <c r="C47" s="263">
        <v>121</v>
      </c>
      <c r="E47" s="276">
        <v>6.27</v>
      </c>
      <c r="F47" s="276">
        <v>4.72</v>
      </c>
      <c r="G47" s="276">
        <v>3.95</v>
      </c>
      <c r="H47" s="276">
        <v>3.5</v>
      </c>
    </row>
    <row r="48" spans="1:8" x14ac:dyDescent="0.25">
      <c r="A48" s="273" t="s">
        <v>63</v>
      </c>
      <c r="B48" s="245">
        <v>885</v>
      </c>
      <c r="C48" s="263">
        <v>297</v>
      </c>
      <c r="E48" s="276">
        <v>15.39</v>
      </c>
      <c r="F48" s="276">
        <v>11.6</v>
      </c>
      <c r="G48" s="276">
        <v>9.7100000000000009</v>
      </c>
      <c r="H48" s="276">
        <v>8.58</v>
      </c>
    </row>
    <row r="49" spans="1:8" x14ac:dyDescent="0.25">
      <c r="A49" s="273" t="s">
        <v>64</v>
      </c>
      <c r="B49" s="245">
        <v>1130</v>
      </c>
      <c r="C49" s="263">
        <v>349</v>
      </c>
      <c r="E49" s="276">
        <v>18.09</v>
      </c>
      <c r="F49" s="276">
        <v>13.63</v>
      </c>
      <c r="G49" s="276">
        <v>11.41</v>
      </c>
      <c r="H49" s="276">
        <v>10.08</v>
      </c>
    </row>
    <row r="50" spans="1:8" x14ac:dyDescent="0.25">
      <c r="A50" s="273" t="s">
        <v>65</v>
      </c>
      <c r="B50" s="245">
        <v>1570</v>
      </c>
      <c r="C50" s="263">
        <v>515</v>
      </c>
      <c r="E50" s="276">
        <v>26.69</v>
      </c>
      <c r="F50" s="276">
        <v>20.11</v>
      </c>
      <c r="G50" s="276">
        <v>16.829999999999998</v>
      </c>
      <c r="H50" s="276">
        <v>14.88</v>
      </c>
    </row>
    <row r="51" spans="1:8" x14ac:dyDescent="0.25">
      <c r="A51" s="273" t="s">
        <v>66</v>
      </c>
      <c r="B51" s="245">
        <v>2000</v>
      </c>
      <c r="C51" s="263">
        <v>713</v>
      </c>
      <c r="E51" s="276">
        <v>36.950000000000003</v>
      </c>
      <c r="F51" s="276">
        <v>27.84</v>
      </c>
      <c r="G51" s="276">
        <v>23.3</v>
      </c>
      <c r="H51" s="276">
        <v>20.6</v>
      </c>
    </row>
    <row r="52" spans="1:8" x14ac:dyDescent="0.25">
      <c r="A52" s="283" t="s">
        <v>413</v>
      </c>
      <c r="B52" s="245">
        <v>885</v>
      </c>
      <c r="C52" s="263">
        <v>297</v>
      </c>
      <c r="E52" s="276">
        <v>15.39</v>
      </c>
      <c r="F52" s="276">
        <v>11.6</v>
      </c>
      <c r="G52" s="276">
        <v>9.7100000000000009</v>
      </c>
      <c r="H52" s="276">
        <v>8.58</v>
      </c>
    </row>
    <row r="53" spans="1:8" x14ac:dyDescent="0.25">
      <c r="A53" s="283" t="s">
        <v>414</v>
      </c>
      <c r="B53" s="245">
        <v>1130</v>
      </c>
      <c r="C53" s="263">
        <v>349</v>
      </c>
      <c r="E53" s="276">
        <v>18.09</v>
      </c>
      <c r="F53" s="276">
        <v>13.63</v>
      </c>
      <c r="G53" s="276">
        <v>11.41</v>
      </c>
      <c r="H53" s="276">
        <v>10.08</v>
      </c>
    </row>
    <row r="54" spans="1:8" x14ac:dyDescent="0.25">
      <c r="A54" s="283" t="s">
        <v>415</v>
      </c>
      <c r="B54" s="245">
        <v>1570</v>
      </c>
      <c r="C54" s="263">
        <v>515</v>
      </c>
      <c r="E54" s="276">
        <v>26.69</v>
      </c>
      <c r="F54" s="276">
        <v>20.11</v>
      </c>
      <c r="G54" s="276">
        <v>16.829999999999998</v>
      </c>
      <c r="H54" s="276">
        <v>14.88</v>
      </c>
    </row>
    <row r="55" spans="1:8" x14ac:dyDescent="0.25">
      <c r="A55" s="283" t="s">
        <v>416</v>
      </c>
      <c r="B55" s="245">
        <v>2000</v>
      </c>
      <c r="C55" s="263">
        <v>713</v>
      </c>
      <c r="E55" s="276">
        <v>36.950000000000003</v>
      </c>
      <c r="F55" s="276">
        <v>27.84</v>
      </c>
      <c r="G55" s="276">
        <v>23.3</v>
      </c>
      <c r="H55" s="276">
        <v>20.6</v>
      </c>
    </row>
    <row r="56" spans="1:8" x14ac:dyDescent="0.25">
      <c r="A56" s="281" t="s">
        <v>326</v>
      </c>
      <c r="B56" s="245">
        <v>885</v>
      </c>
      <c r="C56" s="263">
        <v>297</v>
      </c>
      <c r="E56" s="276">
        <v>15.39</v>
      </c>
      <c r="F56" s="276">
        <v>11.6</v>
      </c>
      <c r="G56" s="276">
        <v>9.7100000000000009</v>
      </c>
      <c r="H56" s="276">
        <v>8.58</v>
      </c>
    </row>
    <row r="57" spans="1:8" x14ac:dyDescent="0.25">
      <c r="A57" s="293" t="s">
        <v>68</v>
      </c>
      <c r="B57" s="245">
        <v>600</v>
      </c>
      <c r="C57" s="263">
        <v>296</v>
      </c>
      <c r="E57" s="276">
        <v>15.34</v>
      </c>
      <c r="F57" s="276">
        <v>11.56</v>
      </c>
      <c r="G57" s="276">
        <v>9.67</v>
      </c>
      <c r="H57" s="276">
        <v>8.5500000000000007</v>
      </c>
    </row>
    <row r="58" spans="1:8" x14ac:dyDescent="0.25">
      <c r="A58" s="272" t="s">
        <v>69</v>
      </c>
      <c r="B58" s="245">
        <v>835</v>
      </c>
      <c r="C58" s="263">
        <v>362</v>
      </c>
      <c r="E58" s="276">
        <v>18.760000000000002</v>
      </c>
      <c r="F58" s="276">
        <v>14.13</v>
      </c>
      <c r="G58" s="276">
        <v>11.83</v>
      </c>
      <c r="H58" s="276">
        <v>10.46</v>
      </c>
    </row>
    <row r="59" spans="1:8" x14ac:dyDescent="0.25">
      <c r="A59" s="292" t="s">
        <v>340</v>
      </c>
      <c r="B59" s="245">
        <v>400</v>
      </c>
      <c r="C59" s="263">
        <v>194</v>
      </c>
      <c r="E59" s="276">
        <v>10.050000000000001</v>
      </c>
      <c r="F59" s="276">
        <v>7.57</v>
      </c>
      <c r="G59" s="276">
        <v>6.34</v>
      </c>
      <c r="H59" s="276">
        <v>5.6</v>
      </c>
    </row>
    <row r="60" spans="1:8" x14ac:dyDescent="0.25">
      <c r="A60" s="273" t="s">
        <v>372</v>
      </c>
      <c r="B60" s="245">
        <v>600</v>
      </c>
      <c r="C60" s="263">
        <v>301</v>
      </c>
      <c r="E60" s="276">
        <v>15.6</v>
      </c>
      <c r="F60" s="276">
        <v>11.75</v>
      </c>
      <c r="G60" s="276">
        <v>9.84</v>
      </c>
      <c r="H60" s="276">
        <v>8.6999999999999993</v>
      </c>
    </row>
    <row r="61" spans="1:8" x14ac:dyDescent="0.25">
      <c r="A61" s="273" t="s">
        <v>373</v>
      </c>
      <c r="B61" s="245">
        <v>300</v>
      </c>
      <c r="C61" s="263">
        <v>136</v>
      </c>
      <c r="E61" s="276">
        <v>7.05</v>
      </c>
      <c r="F61" s="276">
        <v>5.31</v>
      </c>
      <c r="G61" s="276">
        <v>4.45</v>
      </c>
      <c r="H61" s="276">
        <v>3.93</v>
      </c>
    </row>
    <row r="62" spans="1:8" ht="14.5" x14ac:dyDescent="0.35">
      <c r="A62" s="294" t="s">
        <v>76</v>
      </c>
      <c r="B62" s="245">
        <v>1885</v>
      </c>
      <c r="C62" s="263">
        <v>536</v>
      </c>
      <c r="E62" s="276">
        <v>27.78</v>
      </c>
      <c r="F62" s="276">
        <v>20.93</v>
      </c>
      <c r="G62" s="276">
        <v>17.52</v>
      </c>
      <c r="H62" s="276">
        <v>15.48</v>
      </c>
    </row>
    <row r="63" spans="1:8" x14ac:dyDescent="0.25">
      <c r="A63" s="283" t="s">
        <v>417</v>
      </c>
      <c r="B63" s="245">
        <v>2000</v>
      </c>
      <c r="C63" s="263">
        <v>588</v>
      </c>
      <c r="E63" s="276">
        <v>30.47</v>
      </c>
      <c r="F63" s="276">
        <v>22.96</v>
      </c>
      <c r="G63" s="276">
        <v>19.22</v>
      </c>
      <c r="H63" s="276">
        <v>16.989999999999998</v>
      </c>
    </row>
    <row r="64" spans="1:8" x14ac:dyDescent="0.25">
      <c r="A64" s="292" t="s">
        <v>330</v>
      </c>
      <c r="B64" s="245">
        <v>2600</v>
      </c>
      <c r="C64" s="263">
        <v>1082</v>
      </c>
      <c r="E64" s="276">
        <v>56.07</v>
      </c>
      <c r="F64" s="276">
        <v>42.25</v>
      </c>
      <c r="G64" s="276">
        <v>35.36</v>
      </c>
      <c r="H64" s="276">
        <v>31.26</v>
      </c>
    </row>
    <row r="65" spans="1:8" x14ac:dyDescent="0.25">
      <c r="A65" s="292" t="s">
        <v>331</v>
      </c>
      <c r="B65" s="245">
        <v>3050</v>
      </c>
      <c r="C65" s="263">
        <v>1290</v>
      </c>
      <c r="E65" s="276">
        <v>66.849999999999994</v>
      </c>
      <c r="F65" s="276">
        <v>50.37</v>
      </c>
      <c r="G65" s="276">
        <v>42.16</v>
      </c>
      <c r="H65" s="276">
        <v>37.270000000000003</v>
      </c>
    </row>
    <row r="66" spans="1:8" x14ac:dyDescent="0.25">
      <c r="A66" s="292" t="s">
        <v>333</v>
      </c>
      <c r="B66" s="245">
        <v>3050</v>
      </c>
      <c r="C66" s="263">
        <v>1343</v>
      </c>
      <c r="E66" s="276">
        <v>69.59</v>
      </c>
      <c r="F66" s="276">
        <v>52.44</v>
      </c>
      <c r="G66" s="276">
        <v>43.89</v>
      </c>
      <c r="H66" s="276">
        <v>38.799999999999997</v>
      </c>
    </row>
    <row r="67" spans="1:8" x14ac:dyDescent="0.25">
      <c r="A67" s="292" t="s">
        <v>334</v>
      </c>
      <c r="B67" s="245">
        <v>6000</v>
      </c>
      <c r="C67" s="263">
        <v>2592</v>
      </c>
      <c r="E67" s="276">
        <v>134.32</v>
      </c>
      <c r="F67" s="276">
        <v>101.21</v>
      </c>
      <c r="G67" s="276">
        <v>84.72</v>
      </c>
      <c r="H67" s="276">
        <v>74.88</v>
      </c>
    </row>
    <row r="68" spans="1:8" customFormat="1" x14ac:dyDescent="0.25">
      <c r="A68" s="303" t="s">
        <v>431</v>
      </c>
      <c r="B68" s="245">
        <v>1885</v>
      </c>
      <c r="C68" s="263">
        <v>536</v>
      </c>
      <c r="E68" s="276">
        <v>27.78</v>
      </c>
      <c r="F68" s="276">
        <v>20.93</v>
      </c>
      <c r="G68" s="276">
        <v>17.52</v>
      </c>
      <c r="H68" s="276">
        <v>15.48</v>
      </c>
    </row>
    <row r="69" spans="1:8" customFormat="1" x14ac:dyDescent="0.25">
      <c r="A69" s="303" t="s">
        <v>432</v>
      </c>
      <c r="B69" s="245">
        <v>3050</v>
      </c>
      <c r="C69" s="263">
        <v>1343</v>
      </c>
      <c r="E69" s="276">
        <v>69.59</v>
      </c>
      <c r="F69" s="276">
        <v>52.44</v>
      </c>
      <c r="G69" s="276">
        <v>43.89</v>
      </c>
      <c r="H69" s="276">
        <v>38.799999999999997</v>
      </c>
    </row>
    <row r="70" spans="1:8" customFormat="1" x14ac:dyDescent="0.25">
      <c r="A70" s="303" t="s">
        <v>433</v>
      </c>
      <c r="B70" s="245">
        <v>6000</v>
      </c>
      <c r="C70" s="263">
        <v>2592</v>
      </c>
      <c r="E70" s="276">
        <v>134.32</v>
      </c>
      <c r="F70" s="276">
        <v>101.21</v>
      </c>
      <c r="G70" s="276">
        <v>84.72</v>
      </c>
      <c r="H70" s="276">
        <v>74.88</v>
      </c>
    </row>
    <row r="71" spans="1:8" x14ac:dyDescent="0.25">
      <c r="A71" s="291" t="s">
        <v>291</v>
      </c>
      <c r="B71" s="245">
        <v>420</v>
      </c>
      <c r="C71" s="263">
        <v>240</v>
      </c>
      <c r="E71" s="276">
        <v>12.44</v>
      </c>
      <c r="F71" s="276">
        <v>9.3699999999999992</v>
      </c>
      <c r="G71" s="276">
        <v>7.84</v>
      </c>
      <c r="H71" s="276">
        <v>6.93</v>
      </c>
    </row>
    <row r="72" spans="1:8" x14ac:dyDescent="0.25">
      <c r="A72" s="292" t="s">
        <v>337</v>
      </c>
      <c r="B72" s="245">
        <v>575</v>
      </c>
      <c r="C72" s="263">
        <v>320</v>
      </c>
      <c r="E72" s="276">
        <v>16.579999999999998</v>
      </c>
      <c r="F72" s="276">
        <v>12.49</v>
      </c>
      <c r="G72" s="276">
        <v>10.46</v>
      </c>
      <c r="H72" s="276">
        <v>9.24</v>
      </c>
    </row>
    <row r="73" spans="1:8" x14ac:dyDescent="0.25">
      <c r="A73" s="292" t="s">
        <v>338</v>
      </c>
      <c r="B73" s="245">
        <v>575</v>
      </c>
      <c r="C73" s="263">
        <v>320</v>
      </c>
      <c r="E73" s="276">
        <v>16.579999999999998</v>
      </c>
      <c r="F73" s="276">
        <v>12.49</v>
      </c>
      <c r="G73" s="276">
        <v>10.46</v>
      </c>
      <c r="H73" s="276">
        <v>9.24</v>
      </c>
    </row>
    <row r="74" spans="1:8" x14ac:dyDescent="0.25">
      <c r="A74" s="273" t="s">
        <v>374</v>
      </c>
      <c r="B74" s="245">
        <v>420</v>
      </c>
      <c r="C74" s="263">
        <v>244</v>
      </c>
      <c r="E74" s="276">
        <v>12.64</v>
      </c>
      <c r="F74" s="276">
        <v>9.5299999999999994</v>
      </c>
      <c r="G74" s="276">
        <v>7.97</v>
      </c>
      <c r="H74" s="276">
        <v>7.05</v>
      </c>
    </row>
    <row r="75" spans="1:8" x14ac:dyDescent="0.25">
      <c r="A75" s="273" t="s">
        <v>375</v>
      </c>
      <c r="B75" s="245">
        <v>420</v>
      </c>
      <c r="C75" s="263">
        <v>244</v>
      </c>
      <c r="E75" s="276">
        <v>12.64</v>
      </c>
      <c r="F75" s="276">
        <v>9.5299999999999994</v>
      </c>
      <c r="G75" s="276">
        <v>7.97</v>
      </c>
      <c r="H75" s="276">
        <v>7.05</v>
      </c>
    </row>
    <row r="76" spans="1:8" customFormat="1" x14ac:dyDescent="0.25">
      <c r="A76" s="303" t="s">
        <v>434</v>
      </c>
      <c r="B76" s="245">
        <v>420</v>
      </c>
      <c r="C76" s="263">
        <v>244</v>
      </c>
      <c r="E76" s="276">
        <v>12.64</v>
      </c>
      <c r="F76" s="276">
        <v>9.5299999999999994</v>
      </c>
      <c r="G76" s="276">
        <v>7.97</v>
      </c>
      <c r="H76" s="276">
        <v>7.05</v>
      </c>
    </row>
    <row r="77" spans="1:8" x14ac:dyDescent="0.25">
      <c r="A77" s="275" t="s">
        <v>418</v>
      </c>
      <c r="B77" s="245">
        <v>570</v>
      </c>
      <c r="C77" s="263">
        <v>213</v>
      </c>
      <c r="E77" s="276">
        <v>11.04</v>
      </c>
      <c r="F77" s="276">
        <v>8.32</v>
      </c>
      <c r="G77" s="276">
        <v>6.96</v>
      </c>
      <c r="H77" s="276">
        <v>6.15</v>
      </c>
    </row>
    <row r="78" spans="1:8" ht="14.5" x14ac:dyDescent="0.35">
      <c r="A78" s="294" t="s">
        <v>83</v>
      </c>
      <c r="B78" s="245">
        <v>1360</v>
      </c>
      <c r="C78" s="263">
        <v>317</v>
      </c>
      <c r="E78" s="276">
        <v>16.43</v>
      </c>
      <c r="F78" s="276">
        <v>12.38</v>
      </c>
      <c r="G78" s="276">
        <v>10.36</v>
      </c>
      <c r="H78" s="276">
        <v>9.16</v>
      </c>
    </row>
    <row r="79" spans="1:8" x14ac:dyDescent="0.25">
      <c r="A79" s="292" t="s">
        <v>336</v>
      </c>
      <c r="B79" s="245">
        <v>1360</v>
      </c>
      <c r="C79" s="263">
        <v>317</v>
      </c>
      <c r="E79" s="276">
        <v>16.43</v>
      </c>
      <c r="F79" s="276">
        <v>12.38</v>
      </c>
      <c r="G79" s="276">
        <v>10.36</v>
      </c>
      <c r="H79" s="276">
        <v>9.16</v>
      </c>
    </row>
    <row r="80" spans="1:8" x14ac:dyDescent="0.25">
      <c r="A80" s="291" t="s">
        <v>285</v>
      </c>
      <c r="B80" s="245">
        <v>1570</v>
      </c>
      <c r="C80" s="263">
        <v>541</v>
      </c>
      <c r="E80" s="276">
        <v>28.03</v>
      </c>
      <c r="F80" s="276">
        <v>21.12</v>
      </c>
      <c r="G80" s="276">
        <v>17.68</v>
      </c>
      <c r="H80" s="276">
        <v>15.63</v>
      </c>
    </row>
    <row r="81" spans="1:8" x14ac:dyDescent="0.25">
      <c r="A81" s="291" t="s">
        <v>286</v>
      </c>
      <c r="B81" s="245">
        <v>3050</v>
      </c>
      <c r="C81" s="263">
        <v>1296</v>
      </c>
      <c r="E81" s="276">
        <v>67.16</v>
      </c>
      <c r="F81" s="276">
        <v>50.6</v>
      </c>
      <c r="G81" s="276">
        <v>42.36</v>
      </c>
      <c r="H81" s="276">
        <v>37.44</v>
      </c>
    </row>
    <row r="82" spans="1:8" x14ac:dyDescent="0.25">
      <c r="A82" s="283" t="s">
        <v>419</v>
      </c>
      <c r="B82" s="245">
        <v>1570</v>
      </c>
      <c r="C82" s="263">
        <v>541</v>
      </c>
      <c r="E82" s="276">
        <v>28.03</v>
      </c>
      <c r="F82" s="276">
        <v>21.12</v>
      </c>
      <c r="G82" s="276">
        <v>17.68</v>
      </c>
      <c r="H82" s="276">
        <v>15.63</v>
      </c>
    </row>
    <row r="83" spans="1:8" customFormat="1" x14ac:dyDescent="0.25">
      <c r="A83" s="303" t="s">
        <v>435</v>
      </c>
      <c r="B83" s="245">
        <v>1570</v>
      </c>
      <c r="C83" s="263">
        <v>541</v>
      </c>
      <c r="E83" s="276">
        <v>28.03</v>
      </c>
      <c r="F83" s="276">
        <v>21.12</v>
      </c>
      <c r="G83" s="276">
        <v>17.68</v>
      </c>
      <c r="H83" s="276">
        <v>15.63</v>
      </c>
    </row>
    <row r="84" spans="1:8" customFormat="1" x14ac:dyDescent="0.25">
      <c r="A84" s="303" t="s">
        <v>436</v>
      </c>
      <c r="B84" s="245">
        <v>3050</v>
      </c>
      <c r="C84" s="263">
        <v>1322</v>
      </c>
      <c r="E84" s="276">
        <v>68.510000000000005</v>
      </c>
      <c r="F84" s="276">
        <v>51.62</v>
      </c>
      <c r="G84" s="276">
        <v>43.21</v>
      </c>
      <c r="H84" s="276">
        <v>38.19</v>
      </c>
    </row>
    <row r="85" spans="1:8" ht="14.5" x14ac:dyDescent="0.35">
      <c r="A85" s="294" t="s">
        <v>87</v>
      </c>
      <c r="B85" s="245">
        <v>625</v>
      </c>
      <c r="C85" s="263">
        <v>260</v>
      </c>
      <c r="E85" s="276">
        <v>13.47</v>
      </c>
      <c r="F85" s="276">
        <v>10.15</v>
      </c>
      <c r="G85" s="276">
        <v>8.5</v>
      </c>
      <c r="H85" s="276">
        <v>7.51</v>
      </c>
    </row>
    <row r="86" spans="1:8" ht="14.5" x14ac:dyDescent="0.35">
      <c r="A86" s="294" t="s">
        <v>94</v>
      </c>
      <c r="B86" s="245">
        <v>735</v>
      </c>
      <c r="C86" s="263">
        <v>281</v>
      </c>
      <c r="E86" s="276">
        <v>14.56</v>
      </c>
      <c r="F86" s="276">
        <v>10.97</v>
      </c>
      <c r="G86" s="276">
        <v>9.18</v>
      </c>
      <c r="H86" s="276">
        <v>8.1199999999999992</v>
      </c>
    </row>
    <row r="87" spans="1:8" x14ac:dyDescent="0.25">
      <c r="A87" s="292" t="s">
        <v>329</v>
      </c>
      <c r="B87" s="245">
        <v>735</v>
      </c>
      <c r="C87" s="263">
        <v>281</v>
      </c>
      <c r="E87" s="276">
        <v>14.56</v>
      </c>
      <c r="F87" s="276">
        <v>10.97</v>
      </c>
      <c r="G87" s="276">
        <v>9.18</v>
      </c>
      <c r="H87" s="276">
        <v>8.1199999999999992</v>
      </c>
    </row>
    <row r="88" spans="1:8" x14ac:dyDescent="0.25">
      <c r="A88" s="292" t="s">
        <v>332</v>
      </c>
      <c r="B88" s="245">
        <v>735</v>
      </c>
      <c r="C88" s="263">
        <v>281</v>
      </c>
      <c r="E88" s="276">
        <v>14.56</v>
      </c>
      <c r="F88" s="276">
        <v>10.97</v>
      </c>
      <c r="G88" s="276">
        <v>9.18</v>
      </c>
      <c r="H88" s="276">
        <v>8.1199999999999992</v>
      </c>
    </row>
    <row r="89" spans="1:8" x14ac:dyDescent="0.25">
      <c r="A89" s="292" t="s">
        <v>335</v>
      </c>
      <c r="B89" s="245">
        <v>735</v>
      </c>
      <c r="C89" s="263">
        <v>281</v>
      </c>
      <c r="E89" s="276">
        <v>14.56</v>
      </c>
      <c r="F89" s="276">
        <v>10.97</v>
      </c>
      <c r="G89" s="276">
        <v>9.18</v>
      </c>
      <c r="H89" s="276">
        <v>8.1199999999999992</v>
      </c>
    </row>
    <row r="90" spans="1:8" x14ac:dyDescent="0.25">
      <c r="A90" s="291" t="s">
        <v>290</v>
      </c>
      <c r="B90" s="245">
        <v>445</v>
      </c>
      <c r="C90" s="263">
        <v>203</v>
      </c>
      <c r="E90" s="276">
        <v>10.52</v>
      </c>
      <c r="F90" s="276">
        <v>7.93</v>
      </c>
      <c r="G90" s="276">
        <v>6.63</v>
      </c>
      <c r="H90" s="276">
        <v>5.86</v>
      </c>
    </row>
    <row r="91" spans="1:8" x14ac:dyDescent="0.25">
      <c r="A91" s="291" t="s">
        <v>289</v>
      </c>
      <c r="B91" s="245">
        <v>445</v>
      </c>
      <c r="C91" s="263">
        <v>203</v>
      </c>
      <c r="E91" s="276">
        <v>10.52</v>
      </c>
      <c r="F91" s="276">
        <v>7.93</v>
      </c>
      <c r="G91" s="276">
        <v>6.63</v>
      </c>
      <c r="H91" s="276">
        <v>5.86</v>
      </c>
    </row>
    <row r="92" spans="1:8" x14ac:dyDescent="0.25">
      <c r="A92" s="283" t="s">
        <v>420</v>
      </c>
      <c r="B92" s="245">
        <v>445</v>
      </c>
      <c r="C92" s="263">
        <v>203</v>
      </c>
      <c r="E92" s="276">
        <v>10.52</v>
      </c>
      <c r="F92" s="276">
        <v>7.93</v>
      </c>
      <c r="G92" s="276">
        <v>6.63</v>
      </c>
      <c r="H92" s="276">
        <v>5.86</v>
      </c>
    </row>
    <row r="93" spans="1:8" customFormat="1" x14ac:dyDescent="0.25">
      <c r="A93" s="303" t="s">
        <v>437</v>
      </c>
      <c r="B93" s="245">
        <v>445</v>
      </c>
      <c r="C93" s="263">
        <v>215</v>
      </c>
      <c r="E93" s="276">
        <v>11.14</v>
      </c>
      <c r="F93" s="276">
        <v>8.39</v>
      </c>
      <c r="G93" s="276">
        <v>7.03</v>
      </c>
      <c r="H93" s="276">
        <v>6.21</v>
      </c>
    </row>
    <row r="94" spans="1:8" customFormat="1" x14ac:dyDescent="0.25">
      <c r="A94" s="303" t="s">
        <v>438</v>
      </c>
      <c r="B94" s="245">
        <v>1140</v>
      </c>
      <c r="C94" s="263">
        <v>457</v>
      </c>
      <c r="E94" s="276">
        <v>23.68</v>
      </c>
      <c r="F94" s="276">
        <v>17.84</v>
      </c>
      <c r="G94" s="276">
        <v>14.94</v>
      </c>
      <c r="H94" s="276">
        <v>13.2</v>
      </c>
    </row>
    <row r="95" spans="1:8" ht="14.5" x14ac:dyDescent="0.35">
      <c r="A95" s="294" t="s">
        <v>98</v>
      </c>
      <c r="B95" s="245">
        <v>160</v>
      </c>
      <c r="C95" s="263">
        <v>74</v>
      </c>
      <c r="E95" s="276">
        <v>3.83</v>
      </c>
      <c r="F95" s="276">
        <v>2.89</v>
      </c>
      <c r="G95" s="276">
        <v>2.42</v>
      </c>
      <c r="H95" s="276">
        <v>2.14</v>
      </c>
    </row>
    <row r="96" spans="1:8" x14ac:dyDescent="0.25">
      <c r="A96" s="291" t="s">
        <v>287</v>
      </c>
      <c r="B96" s="245">
        <v>160</v>
      </c>
      <c r="C96" s="263">
        <v>74</v>
      </c>
      <c r="E96" s="276">
        <v>3.83</v>
      </c>
      <c r="F96" s="276">
        <v>2.89</v>
      </c>
      <c r="G96" s="276">
        <v>2.42</v>
      </c>
      <c r="H96" s="276">
        <v>2.14</v>
      </c>
    </row>
    <row r="97" spans="1:8" x14ac:dyDescent="0.25">
      <c r="A97" s="283" t="s">
        <v>421</v>
      </c>
      <c r="B97" s="245">
        <v>160</v>
      </c>
      <c r="C97" s="263">
        <v>74</v>
      </c>
      <c r="E97" s="276">
        <v>3.83</v>
      </c>
      <c r="F97" s="276">
        <v>2.89</v>
      </c>
      <c r="G97" s="276">
        <v>2.42</v>
      </c>
      <c r="H97" s="276">
        <v>2.14</v>
      </c>
    </row>
    <row r="98" spans="1:8" x14ac:dyDescent="0.25">
      <c r="A98" s="292" t="s">
        <v>328</v>
      </c>
      <c r="B98" s="245">
        <v>55</v>
      </c>
      <c r="C98" s="263">
        <v>25</v>
      </c>
      <c r="E98" s="276">
        <v>1.3</v>
      </c>
      <c r="F98" s="276">
        <v>0.98</v>
      </c>
      <c r="G98" s="276">
        <v>0.82</v>
      </c>
      <c r="H98" s="276">
        <v>0.72</v>
      </c>
    </row>
    <row r="99" spans="1:8" customFormat="1" x14ac:dyDescent="0.25">
      <c r="A99" s="303" t="s">
        <v>439</v>
      </c>
      <c r="B99" s="245">
        <v>160</v>
      </c>
      <c r="C99" s="263">
        <v>79</v>
      </c>
      <c r="E99" s="276">
        <v>4.09</v>
      </c>
      <c r="F99" s="276">
        <v>3.08</v>
      </c>
      <c r="G99" s="276">
        <v>2.58</v>
      </c>
      <c r="H99" s="276">
        <v>2.2799999999999998</v>
      </c>
    </row>
    <row r="100" spans="1:8" x14ac:dyDescent="0.25">
      <c r="A100" s="291" t="s">
        <v>288</v>
      </c>
      <c r="B100" s="245">
        <v>80</v>
      </c>
      <c r="C100" s="263">
        <v>40</v>
      </c>
      <c r="E100" s="276">
        <v>2.0699999999999998</v>
      </c>
      <c r="F100" s="276">
        <v>1.56</v>
      </c>
      <c r="G100" s="276">
        <v>1.31</v>
      </c>
      <c r="H100" s="276">
        <v>1.1599999999999999</v>
      </c>
    </row>
    <row r="101" spans="1:8" x14ac:dyDescent="0.25">
      <c r="A101" s="292" t="s">
        <v>327</v>
      </c>
      <c r="B101" s="245">
        <v>80</v>
      </c>
      <c r="C101" s="263">
        <v>40</v>
      </c>
      <c r="E101" s="276">
        <v>2.0699999999999998</v>
      </c>
      <c r="F101" s="276">
        <v>1.56</v>
      </c>
      <c r="G101" s="276">
        <v>1.31</v>
      </c>
      <c r="H101" s="276">
        <v>1.1599999999999999</v>
      </c>
    </row>
    <row r="102" spans="1:8" x14ac:dyDescent="0.25">
      <c r="A102" s="292" t="s">
        <v>339</v>
      </c>
      <c r="B102" s="245">
        <v>160</v>
      </c>
      <c r="C102" s="263">
        <v>74</v>
      </c>
      <c r="E102" s="276">
        <v>3.83</v>
      </c>
      <c r="F102" s="276">
        <v>2.89</v>
      </c>
      <c r="G102" s="276">
        <v>2.42</v>
      </c>
      <c r="H102" s="276">
        <v>2.14</v>
      </c>
    </row>
    <row r="103" spans="1:8" x14ac:dyDescent="0.25">
      <c r="A103" s="274" t="s">
        <v>101</v>
      </c>
      <c r="B103" s="245">
        <v>525</v>
      </c>
      <c r="C103" s="263">
        <v>204</v>
      </c>
      <c r="E103" s="276">
        <v>10.57</v>
      </c>
      <c r="F103" s="276">
        <v>7.97</v>
      </c>
      <c r="G103" s="276">
        <v>6.67</v>
      </c>
      <c r="H103" s="276">
        <v>5.89</v>
      </c>
    </row>
    <row r="104" spans="1:8" x14ac:dyDescent="0.25">
      <c r="A104" s="272" t="s">
        <v>102</v>
      </c>
      <c r="B104" s="245">
        <v>525</v>
      </c>
      <c r="C104" s="263">
        <v>204</v>
      </c>
      <c r="E104" s="276">
        <v>10.57</v>
      </c>
      <c r="F104" s="276">
        <v>7.97</v>
      </c>
      <c r="G104" s="276">
        <v>6.67</v>
      </c>
      <c r="H104" s="276">
        <v>5.89</v>
      </c>
    </row>
    <row r="105" spans="1:8" x14ac:dyDescent="0.25">
      <c r="A105" s="289" t="s">
        <v>267</v>
      </c>
      <c r="B105" s="245">
        <v>525</v>
      </c>
      <c r="C105" s="263">
        <v>204</v>
      </c>
      <c r="E105" s="276">
        <v>10.57</v>
      </c>
      <c r="F105" s="276">
        <v>7.97</v>
      </c>
      <c r="G105" s="276">
        <v>6.67</v>
      </c>
      <c r="H105" s="276">
        <v>5.89</v>
      </c>
    </row>
    <row r="106" spans="1:8" ht="14.5" x14ac:dyDescent="0.35">
      <c r="A106" s="295"/>
      <c r="B106" s="265"/>
      <c r="C106" s="265" t="s">
        <v>190</v>
      </c>
      <c r="E106" s="276"/>
      <c r="F106" s="276"/>
      <c r="G106" s="276"/>
      <c r="H106" s="276"/>
    </row>
    <row r="107" spans="1:8" x14ac:dyDescent="0.25">
      <c r="A107" s="42" t="s">
        <v>104</v>
      </c>
      <c r="B107" s="245">
        <v>5025</v>
      </c>
      <c r="C107" s="263">
        <v>1922</v>
      </c>
      <c r="E107" s="276">
        <v>99.6</v>
      </c>
      <c r="F107" s="276">
        <v>75.05</v>
      </c>
      <c r="G107" s="276">
        <v>62.82</v>
      </c>
      <c r="H107" s="276">
        <v>55.52</v>
      </c>
    </row>
    <row r="108" spans="1:8" x14ac:dyDescent="0.25">
      <c r="A108" s="42" t="s">
        <v>105</v>
      </c>
      <c r="B108" s="245">
        <v>5975</v>
      </c>
      <c r="C108" s="263">
        <v>2287</v>
      </c>
      <c r="E108" s="276">
        <v>118.51</v>
      </c>
      <c r="F108" s="276">
        <v>89.3</v>
      </c>
      <c r="G108" s="276">
        <v>74.75</v>
      </c>
      <c r="H108" s="276">
        <v>66.069999999999993</v>
      </c>
    </row>
    <row r="109" spans="1:8" x14ac:dyDescent="0.25">
      <c r="A109" s="42" t="s">
        <v>255</v>
      </c>
      <c r="B109" s="245">
        <v>2875</v>
      </c>
      <c r="C109" s="263">
        <v>1039</v>
      </c>
      <c r="E109" s="276">
        <v>53.84</v>
      </c>
      <c r="F109" s="276">
        <v>40.57</v>
      </c>
      <c r="G109" s="276">
        <v>33.96</v>
      </c>
      <c r="H109" s="276">
        <v>30.01</v>
      </c>
    </row>
    <row r="110" spans="1:8" x14ac:dyDescent="0.25">
      <c r="A110" s="42" t="s">
        <v>256</v>
      </c>
      <c r="B110" s="245">
        <v>3375</v>
      </c>
      <c r="C110" s="263">
        <v>1091</v>
      </c>
      <c r="E110" s="276">
        <v>56.54</v>
      </c>
      <c r="F110" s="276">
        <v>42.6</v>
      </c>
      <c r="G110" s="276">
        <v>35.659999999999997</v>
      </c>
      <c r="H110" s="276">
        <v>31.52</v>
      </c>
    </row>
    <row r="111" spans="1:8" x14ac:dyDescent="0.25">
      <c r="A111" s="42" t="s">
        <v>281</v>
      </c>
      <c r="B111" s="245">
        <v>4625</v>
      </c>
      <c r="C111" s="263">
        <v>1508</v>
      </c>
      <c r="E111" s="276">
        <v>78.14</v>
      </c>
      <c r="F111" s="276">
        <v>58.88</v>
      </c>
      <c r="G111" s="276">
        <v>49.29</v>
      </c>
      <c r="H111" s="276">
        <v>43.56</v>
      </c>
    </row>
    <row r="112" spans="1:8" x14ac:dyDescent="0.25">
      <c r="A112" s="42" t="s">
        <v>106</v>
      </c>
      <c r="B112" s="245">
        <v>7450</v>
      </c>
      <c r="C112" s="263">
        <v>2443</v>
      </c>
      <c r="E112" s="276">
        <v>126.6</v>
      </c>
      <c r="F112" s="276">
        <v>95.39</v>
      </c>
      <c r="G112" s="276">
        <v>79.849999999999994</v>
      </c>
      <c r="H112" s="276">
        <v>70.569999999999993</v>
      </c>
    </row>
    <row r="113" spans="1:8" x14ac:dyDescent="0.25">
      <c r="A113" s="42" t="s">
        <v>107</v>
      </c>
      <c r="B113" s="245">
        <v>9400</v>
      </c>
      <c r="C113" s="263">
        <v>3223</v>
      </c>
      <c r="E113" s="276">
        <v>167.02</v>
      </c>
      <c r="F113" s="276">
        <v>125.84</v>
      </c>
      <c r="G113" s="276">
        <v>105.34</v>
      </c>
      <c r="H113" s="276">
        <v>93.11</v>
      </c>
    </row>
    <row r="114" spans="1:8" customFormat="1" x14ac:dyDescent="0.25">
      <c r="A114" s="42" t="s">
        <v>442</v>
      </c>
      <c r="B114" s="245">
        <v>2000</v>
      </c>
      <c r="C114" s="263">
        <v>763</v>
      </c>
      <c r="E114" s="276">
        <v>39.54</v>
      </c>
      <c r="F114" s="276">
        <v>29.79</v>
      </c>
      <c r="G114" s="276">
        <v>24.94</v>
      </c>
      <c r="H114" s="276">
        <v>22.04</v>
      </c>
    </row>
    <row r="115" spans="1:8" customFormat="1" x14ac:dyDescent="0.25">
      <c r="A115" s="42" t="s">
        <v>443</v>
      </c>
      <c r="B115" s="245">
        <v>2300</v>
      </c>
      <c r="C115" s="263">
        <v>862</v>
      </c>
      <c r="E115" s="276">
        <v>44.67</v>
      </c>
      <c r="F115" s="276">
        <v>33.659999999999997</v>
      </c>
      <c r="G115" s="276">
        <v>28.17</v>
      </c>
      <c r="H115" s="276">
        <v>24.9</v>
      </c>
    </row>
    <row r="116" spans="1:8" x14ac:dyDescent="0.25">
      <c r="A116" s="42" t="s">
        <v>376</v>
      </c>
      <c r="B116" s="245">
        <v>3925</v>
      </c>
      <c r="C116" s="263">
        <v>1247</v>
      </c>
      <c r="E116" s="276">
        <v>64.62</v>
      </c>
      <c r="F116" s="276">
        <v>48.69</v>
      </c>
      <c r="G116" s="276">
        <v>40.76</v>
      </c>
      <c r="H116" s="276">
        <v>36.020000000000003</v>
      </c>
    </row>
    <row r="117" spans="1:8" x14ac:dyDescent="0.25">
      <c r="A117" s="42" t="s">
        <v>377</v>
      </c>
      <c r="B117" s="245">
        <v>4875</v>
      </c>
      <c r="C117" s="263">
        <v>1508</v>
      </c>
      <c r="E117" s="276">
        <v>78.14</v>
      </c>
      <c r="F117" s="276">
        <v>58.88</v>
      </c>
      <c r="G117" s="276">
        <v>49.29</v>
      </c>
      <c r="H117" s="276">
        <v>43.56</v>
      </c>
    </row>
    <row r="118" spans="1:8" x14ac:dyDescent="0.25">
      <c r="A118" s="42" t="s">
        <v>378</v>
      </c>
      <c r="B118" s="245">
        <v>220</v>
      </c>
      <c r="C118" s="263">
        <v>99</v>
      </c>
      <c r="E118" s="276">
        <v>5.13</v>
      </c>
      <c r="F118" s="276">
        <v>3.87</v>
      </c>
      <c r="G118" s="276">
        <v>3.24</v>
      </c>
      <c r="H118" s="276">
        <v>2.86</v>
      </c>
    </row>
    <row r="119" spans="1:8" x14ac:dyDescent="0.25">
      <c r="A119" s="42" t="s">
        <v>379</v>
      </c>
      <c r="B119" s="245">
        <v>1435</v>
      </c>
      <c r="C119" s="263">
        <v>561</v>
      </c>
      <c r="E119" s="276">
        <v>29.07</v>
      </c>
      <c r="F119" s="276">
        <v>21.9</v>
      </c>
      <c r="G119" s="276">
        <v>18.34</v>
      </c>
      <c r="H119" s="276">
        <v>16.21</v>
      </c>
    </row>
    <row r="120" spans="1:8" x14ac:dyDescent="0.25">
      <c r="A120" s="42" t="s">
        <v>380</v>
      </c>
      <c r="B120" s="245">
        <v>575</v>
      </c>
      <c r="C120" s="263">
        <v>335</v>
      </c>
      <c r="E120" s="276">
        <v>17.36</v>
      </c>
      <c r="F120" s="276">
        <v>13.08</v>
      </c>
      <c r="G120" s="276">
        <v>10.95</v>
      </c>
      <c r="H120" s="276">
        <v>9.68</v>
      </c>
    </row>
    <row r="121" spans="1:8" x14ac:dyDescent="0.25">
      <c r="A121" s="42" t="s">
        <v>381</v>
      </c>
      <c r="B121" s="245">
        <v>250</v>
      </c>
      <c r="C121" s="263">
        <v>116</v>
      </c>
      <c r="E121" s="276">
        <v>6.01</v>
      </c>
      <c r="F121" s="276">
        <v>4.53</v>
      </c>
      <c r="G121" s="276">
        <v>3.79</v>
      </c>
      <c r="H121" s="276">
        <v>3.35</v>
      </c>
    </row>
    <row r="122" spans="1:8" x14ac:dyDescent="0.25">
      <c r="A122" s="42" t="s">
        <v>382</v>
      </c>
      <c r="B122" s="245">
        <v>160</v>
      </c>
      <c r="C122" s="263">
        <v>74</v>
      </c>
      <c r="E122" s="276">
        <v>3.83</v>
      </c>
      <c r="F122" s="276">
        <v>2.89</v>
      </c>
      <c r="G122" s="276">
        <v>2.42</v>
      </c>
      <c r="H122" s="276">
        <v>2.14</v>
      </c>
    </row>
    <row r="123" spans="1:8" x14ac:dyDescent="0.25">
      <c r="A123" s="42" t="s">
        <v>275</v>
      </c>
      <c r="B123" s="245">
        <v>154</v>
      </c>
      <c r="C123" s="263">
        <v>70</v>
      </c>
      <c r="E123" s="276">
        <v>3.63</v>
      </c>
      <c r="F123" s="276">
        <v>2.73</v>
      </c>
      <c r="G123" s="276">
        <v>2.29</v>
      </c>
      <c r="H123" s="276">
        <v>2.02</v>
      </c>
    </row>
    <row r="124" spans="1:8" x14ac:dyDescent="0.25">
      <c r="A124" s="42" t="s">
        <v>110</v>
      </c>
      <c r="B124" s="245">
        <v>160</v>
      </c>
      <c r="C124" s="263">
        <v>72</v>
      </c>
      <c r="E124" s="276">
        <v>3.73</v>
      </c>
      <c r="F124" s="276">
        <v>2.81</v>
      </c>
      <c r="G124" s="276">
        <v>2.35</v>
      </c>
      <c r="H124" s="276">
        <v>2.08</v>
      </c>
    </row>
    <row r="125" spans="1:8" x14ac:dyDescent="0.25">
      <c r="A125" s="42" t="s">
        <v>111</v>
      </c>
      <c r="B125" s="245">
        <v>70</v>
      </c>
      <c r="C125" s="263">
        <v>32</v>
      </c>
      <c r="E125" s="276">
        <v>1.66</v>
      </c>
      <c r="F125" s="276">
        <v>1.25</v>
      </c>
      <c r="G125" s="276">
        <v>1.05</v>
      </c>
      <c r="H125" s="276">
        <v>0.92</v>
      </c>
    </row>
    <row r="126" spans="1:8" x14ac:dyDescent="0.25">
      <c r="A126" s="42" t="s">
        <v>112</v>
      </c>
      <c r="B126" s="245">
        <v>190</v>
      </c>
      <c r="C126" s="263">
        <v>75</v>
      </c>
      <c r="E126" s="276">
        <v>3.89</v>
      </c>
      <c r="F126" s="276">
        <v>2.93</v>
      </c>
      <c r="G126" s="276">
        <v>2.4500000000000002</v>
      </c>
      <c r="H126" s="276">
        <v>2.17</v>
      </c>
    </row>
    <row r="127" spans="1:8" x14ac:dyDescent="0.25">
      <c r="A127" s="42" t="s">
        <v>113</v>
      </c>
      <c r="B127" s="245">
        <v>100</v>
      </c>
      <c r="C127" s="263">
        <v>49</v>
      </c>
      <c r="E127" s="276">
        <v>2.54</v>
      </c>
      <c r="F127" s="276">
        <v>1.91</v>
      </c>
      <c r="G127" s="276">
        <v>1.6</v>
      </c>
      <c r="H127" s="276">
        <v>1.42</v>
      </c>
    </row>
    <row r="128" spans="1:8" x14ac:dyDescent="0.25">
      <c r="A128" s="42" t="s">
        <v>257</v>
      </c>
      <c r="B128" s="245">
        <v>455</v>
      </c>
      <c r="C128" s="263">
        <v>166</v>
      </c>
      <c r="E128" s="276">
        <v>8.6</v>
      </c>
      <c r="F128" s="276">
        <v>6.48</v>
      </c>
      <c r="G128" s="276">
        <v>5.43</v>
      </c>
      <c r="H128" s="276">
        <v>4.8</v>
      </c>
    </row>
    <row r="129" spans="1:8" x14ac:dyDescent="0.25">
      <c r="A129" s="42" t="s">
        <v>114</v>
      </c>
      <c r="B129" s="245">
        <v>455</v>
      </c>
      <c r="C129" s="263">
        <v>166</v>
      </c>
      <c r="E129" s="276">
        <v>8.6</v>
      </c>
      <c r="F129" s="276">
        <v>6.48</v>
      </c>
      <c r="G129" s="276">
        <v>5.43</v>
      </c>
      <c r="H129" s="276">
        <v>4.8</v>
      </c>
    </row>
    <row r="130" spans="1:8" x14ac:dyDescent="0.25">
      <c r="A130" s="42" t="s">
        <v>115</v>
      </c>
      <c r="B130" s="245">
        <v>375</v>
      </c>
      <c r="C130" s="263">
        <v>136</v>
      </c>
      <c r="E130" s="276">
        <v>7.05</v>
      </c>
      <c r="F130" s="276">
        <v>5.31</v>
      </c>
      <c r="G130" s="276">
        <v>4.45</v>
      </c>
      <c r="H130" s="276">
        <v>3.93</v>
      </c>
    </row>
    <row r="131" spans="1:8" x14ac:dyDescent="0.25">
      <c r="A131" s="42" t="s">
        <v>116</v>
      </c>
      <c r="B131" s="245">
        <v>1435</v>
      </c>
      <c r="C131" s="263">
        <v>561</v>
      </c>
      <c r="E131" s="276">
        <v>29.07</v>
      </c>
      <c r="F131" s="276">
        <v>21.9</v>
      </c>
      <c r="G131" s="276">
        <v>18.34</v>
      </c>
      <c r="H131" s="276">
        <v>16.21</v>
      </c>
    </row>
    <row r="132" spans="1:8" x14ac:dyDescent="0.25">
      <c r="A132" s="42" t="s">
        <v>117</v>
      </c>
      <c r="B132" s="245">
        <v>575</v>
      </c>
      <c r="C132" s="263">
        <v>319</v>
      </c>
      <c r="E132" s="276">
        <v>16.53</v>
      </c>
      <c r="F132" s="276">
        <v>12.46</v>
      </c>
      <c r="G132" s="276">
        <v>10.43</v>
      </c>
      <c r="H132" s="276">
        <v>9.2200000000000006</v>
      </c>
    </row>
    <row r="133" spans="1:8" x14ac:dyDescent="0.25">
      <c r="A133" s="42" t="s">
        <v>118</v>
      </c>
      <c r="B133" s="245">
        <v>575</v>
      </c>
      <c r="C133" s="263">
        <v>319</v>
      </c>
      <c r="E133" s="276">
        <v>16.53</v>
      </c>
      <c r="F133" s="276">
        <v>12.46</v>
      </c>
      <c r="G133" s="276">
        <v>10.43</v>
      </c>
      <c r="H133" s="276">
        <v>9.2200000000000006</v>
      </c>
    </row>
    <row r="134" spans="1:8" x14ac:dyDescent="0.25">
      <c r="A134" s="42" t="s">
        <v>119</v>
      </c>
      <c r="B134" s="245">
        <v>575</v>
      </c>
      <c r="C134" s="263">
        <v>319</v>
      </c>
      <c r="E134" s="276">
        <v>16.53</v>
      </c>
      <c r="F134" s="276">
        <v>12.46</v>
      </c>
      <c r="G134" s="276">
        <v>10.43</v>
      </c>
      <c r="H134" s="276">
        <v>9.2200000000000006</v>
      </c>
    </row>
    <row r="135" spans="1:8" x14ac:dyDescent="0.25">
      <c r="A135" s="42" t="s">
        <v>120</v>
      </c>
      <c r="B135" s="245">
        <v>575</v>
      </c>
      <c r="C135" s="263">
        <v>319</v>
      </c>
      <c r="E135" s="276">
        <v>16.53</v>
      </c>
      <c r="F135" s="276">
        <v>12.46</v>
      </c>
      <c r="G135" s="276">
        <v>10.43</v>
      </c>
      <c r="H135" s="276">
        <v>9.2200000000000006</v>
      </c>
    </row>
    <row r="136" spans="1:8" x14ac:dyDescent="0.25">
      <c r="A136" s="42" t="s">
        <v>282</v>
      </c>
      <c r="B136" s="245">
        <v>575</v>
      </c>
      <c r="C136" s="263">
        <v>319</v>
      </c>
      <c r="E136" s="276">
        <v>16.53</v>
      </c>
      <c r="F136" s="276">
        <v>12.46</v>
      </c>
      <c r="G136" s="276">
        <v>10.43</v>
      </c>
      <c r="H136" s="276">
        <v>9.2200000000000006</v>
      </c>
    </row>
    <row r="137" spans="1:8" x14ac:dyDescent="0.25">
      <c r="A137" s="42" t="s">
        <v>121</v>
      </c>
      <c r="B137" s="245">
        <v>655</v>
      </c>
      <c r="C137" s="263">
        <v>265</v>
      </c>
      <c r="E137" s="276">
        <v>13.73</v>
      </c>
      <c r="F137" s="276">
        <v>10.35</v>
      </c>
      <c r="G137" s="276">
        <v>8.66</v>
      </c>
      <c r="H137" s="276">
        <v>7.66</v>
      </c>
    </row>
    <row r="138" spans="1:8" ht="15.5" x14ac:dyDescent="0.35">
      <c r="A138" s="296"/>
      <c r="B138" s="265"/>
      <c r="C138" s="265" t="s">
        <v>190</v>
      </c>
      <c r="E138" s="276"/>
      <c r="F138" s="276"/>
      <c r="G138" s="276"/>
      <c r="H138" s="276"/>
    </row>
    <row r="139" spans="1:8" x14ac:dyDescent="0.25">
      <c r="A139" s="167" t="s">
        <v>350</v>
      </c>
      <c r="B139" s="245">
        <v>29500</v>
      </c>
      <c r="C139" s="263">
        <v>7904</v>
      </c>
      <c r="E139" s="276">
        <v>409.58</v>
      </c>
      <c r="F139" s="276">
        <v>308.62</v>
      </c>
      <c r="G139" s="276">
        <v>258.33999999999997</v>
      </c>
      <c r="H139" s="276">
        <v>228.33</v>
      </c>
    </row>
    <row r="140" spans="1:8" x14ac:dyDescent="0.25">
      <c r="A140" s="167" t="s">
        <v>351</v>
      </c>
      <c r="B140" s="245">
        <v>34500</v>
      </c>
      <c r="C140" s="263">
        <v>9101</v>
      </c>
      <c r="E140" s="276">
        <v>471.61</v>
      </c>
      <c r="F140" s="276">
        <v>355.36</v>
      </c>
      <c r="G140" s="276">
        <v>297.45999999999998</v>
      </c>
      <c r="H140" s="276">
        <v>262.91000000000003</v>
      </c>
    </row>
    <row r="141" spans="1:8" x14ac:dyDescent="0.25">
      <c r="A141" s="246" t="s">
        <v>383</v>
      </c>
      <c r="B141" s="245">
        <v>42000</v>
      </c>
      <c r="C141" s="263">
        <v>13474</v>
      </c>
      <c r="E141" s="276">
        <v>698.22</v>
      </c>
      <c r="F141" s="276">
        <v>526.1</v>
      </c>
      <c r="G141" s="276">
        <v>440.39</v>
      </c>
      <c r="H141" s="276">
        <v>389.23</v>
      </c>
    </row>
    <row r="142" spans="1:8" x14ac:dyDescent="0.25">
      <c r="A142" s="246" t="s">
        <v>384</v>
      </c>
      <c r="B142" s="245">
        <v>50760</v>
      </c>
      <c r="C142" s="263">
        <v>15557</v>
      </c>
      <c r="E142" s="276">
        <v>806.16</v>
      </c>
      <c r="F142" s="276">
        <v>607.42999999999995</v>
      </c>
      <c r="G142" s="276">
        <v>508.47</v>
      </c>
      <c r="H142" s="276">
        <v>449.41</v>
      </c>
    </row>
    <row r="143" spans="1:8" ht="13.5" x14ac:dyDescent="0.3">
      <c r="A143" s="297" t="s">
        <v>352</v>
      </c>
      <c r="B143" s="245">
        <v>37000</v>
      </c>
      <c r="C143" s="263">
        <v>9205</v>
      </c>
      <c r="E143" s="276">
        <v>477</v>
      </c>
      <c r="F143" s="276">
        <v>359.42</v>
      </c>
      <c r="G143" s="276">
        <v>300.86</v>
      </c>
      <c r="H143" s="276">
        <v>265.91000000000003</v>
      </c>
    </row>
    <row r="144" spans="1:8" ht="13.5" x14ac:dyDescent="0.3">
      <c r="A144" s="298" t="s">
        <v>341</v>
      </c>
      <c r="B144" s="245">
        <v>42000</v>
      </c>
      <c r="C144" s="263">
        <v>10871</v>
      </c>
      <c r="E144" s="276">
        <v>563.33000000000004</v>
      </c>
      <c r="F144" s="276">
        <v>424.47</v>
      </c>
      <c r="G144" s="276">
        <v>355.31</v>
      </c>
      <c r="H144" s="276">
        <v>314.04000000000002</v>
      </c>
    </row>
    <row r="145" spans="1:8" ht="13.5" x14ac:dyDescent="0.3">
      <c r="A145" s="298" t="s">
        <v>342</v>
      </c>
      <c r="B145" s="245">
        <v>53100</v>
      </c>
      <c r="C145" s="263">
        <v>13995</v>
      </c>
      <c r="E145" s="276">
        <v>725.22</v>
      </c>
      <c r="F145" s="276">
        <v>546.45000000000005</v>
      </c>
      <c r="G145" s="276">
        <v>457.42</v>
      </c>
      <c r="H145" s="276">
        <v>404.28</v>
      </c>
    </row>
    <row r="146" spans="1:8" ht="13.5" x14ac:dyDescent="0.3">
      <c r="A146" s="298" t="s">
        <v>127</v>
      </c>
      <c r="B146" s="245">
        <v>1800</v>
      </c>
      <c r="C146" s="263">
        <v>697</v>
      </c>
      <c r="E146" s="276">
        <v>36.119999999999997</v>
      </c>
      <c r="F146" s="276">
        <v>27.21</v>
      </c>
      <c r="G146" s="276">
        <v>22.78</v>
      </c>
      <c r="H146" s="276">
        <v>20.13</v>
      </c>
    </row>
    <row r="147" spans="1:8" x14ac:dyDescent="0.25">
      <c r="A147" s="299" t="s">
        <v>128</v>
      </c>
      <c r="B147" s="245">
        <v>3860</v>
      </c>
      <c r="C147" s="263">
        <v>1565</v>
      </c>
      <c r="E147" s="276">
        <v>81.099999999999994</v>
      </c>
      <c r="F147" s="276">
        <v>61.11</v>
      </c>
      <c r="G147" s="276">
        <v>51.15</v>
      </c>
      <c r="H147" s="276">
        <v>45.21</v>
      </c>
    </row>
    <row r="148" spans="1:8" x14ac:dyDescent="0.25">
      <c r="A148" s="299" t="s">
        <v>129</v>
      </c>
      <c r="B148" s="245">
        <v>1790</v>
      </c>
      <c r="C148" s="263">
        <v>700</v>
      </c>
      <c r="E148" s="276">
        <v>36.270000000000003</v>
      </c>
      <c r="F148" s="276">
        <v>27.33</v>
      </c>
      <c r="G148" s="276">
        <v>22.88</v>
      </c>
      <c r="H148" s="276">
        <v>20.22</v>
      </c>
    </row>
    <row r="149" spans="1:8" x14ac:dyDescent="0.25">
      <c r="A149" s="299" t="s">
        <v>130</v>
      </c>
      <c r="B149" s="245">
        <v>15700</v>
      </c>
      <c r="C149" s="263">
        <v>6227</v>
      </c>
      <c r="E149" s="276">
        <v>322.68</v>
      </c>
      <c r="F149" s="276">
        <v>243.14</v>
      </c>
      <c r="G149" s="276">
        <v>203.52</v>
      </c>
      <c r="H149" s="276">
        <v>179.88</v>
      </c>
    </row>
    <row r="150" spans="1:8" x14ac:dyDescent="0.25">
      <c r="A150" s="299" t="s">
        <v>131</v>
      </c>
      <c r="B150" s="245">
        <v>3050</v>
      </c>
      <c r="C150" s="263">
        <v>1393</v>
      </c>
      <c r="E150" s="276">
        <v>72.19</v>
      </c>
      <c r="F150" s="276">
        <v>54.39</v>
      </c>
      <c r="G150" s="276">
        <v>45.53</v>
      </c>
      <c r="H150" s="276">
        <v>40.24</v>
      </c>
    </row>
    <row r="151" spans="1:8" x14ac:dyDescent="0.25">
      <c r="A151" s="299" t="s">
        <v>132</v>
      </c>
      <c r="B151" s="245">
        <v>4725</v>
      </c>
      <c r="C151" s="263">
        <v>2108</v>
      </c>
      <c r="E151" s="276">
        <v>109.24</v>
      </c>
      <c r="F151" s="276">
        <v>82.31</v>
      </c>
      <c r="G151" s="276">
        <v>68.900000000000006</v>
      </c>
      <c r="H151" s="276">
        <v>60.9</v>
      </c>
    </row>
    <row r="152" spans="1:8" x14ac:dyDescent="0.25">
      <c r="A152" s="299" t="s">
        <v>133</v>
      </c>
      <c r="B152" s="245">
        <v>7550</v>
      </c>
      <c r="C152" s="263">
        <v>2999</v>
      </c>
      <c r="E152" s="276">
        <v>155.41</v>
      </c>
      <c r="F152" s="276">
        <v>117.1</v>
      </c>
      <c r="G152" s="276">
        <v>98.02</v>
      </c>
      <c r="H152" s="276">
        <v>86.63</v>
      </c>
    </row>
    <row r="153" spans="1:8" x14ac:dyDescent="0.25">
      <c r="A153" s="299" t="s">
        <v>134</v>
      </c>
      <c r="B153" s="245">
        <v>10720</v>
      </c>
      <c r="C153" s="263">
        <v>4228</v>
      </c>
      <c r="E153" s="276">
        <v>219.09</v>
      </c>
      <c r="F153" s="276">
        <v>165.09</v>
      </c>
      <c r="G153" s="276">
        <v>138.19</v>
      </c>
      <c r="H153" s="276">
        <v>122.14</v>
      </c>
    </row>
    <row r="154" spans="1:8" ht="13.5" x14ac:dyDescent="0.3">
      <c r="A154" s="298" t="s">
        <v>135</v>
      </c>
      <c r="B154" s="245">
        <v>4200</v>
      </c>
      <c r="C154" s="263">
        <v>1676</v>
      </c>
      <c r="E154" s="276">
        <v>86.85</v>
      </c>
      <c r="F154" s="276">
        <v>65.44</v>
      </c>
      <c r="G154" s="276">
        <v>54.78</v>
      </c>
      <c r="H154" s="276">
        <v>48.42</v>
      </c>
    </row>
    <row r="155" spans="1:8" ht="13.5" x14ac:dyDescent="0.3">
      <c r="A155" s="298" t="s">
        <v>136</v>
      </c>
      <c r="B155" s="245">
        <v>5600</v>
      </c>
      <c r="C155" s="263">
        <v>2212</v>
      </c>
      <c r="E155" s="276">
        <v>114.63</v>
      </c>
      <c r="F155" s="276">
        <v>86.37</v>
      </c>
      <c r="G155" s="276">
        <v>72.3</v>
      </c>
      <c r="H155" s="276">
        <v>63.9</v>
      </c>
    </row>
    <row r="156" spans="1:8" ht="13.5" x14ac:dyDescent="0.3">
      <c r="A156" s="298" t="s">
        <v>345</v>
      </c>
      <c r="B156" s="245">
        <v>735</v>
      </c>
      <c r="C156" s="263">
        <v>368</v>
      </c>
      <c r="E156" s="276">
        <v>19.07</v>
      </c>
      <c r="F156" s="276">
        <v>14.37</v>
      </c>
      <c r="G156" s="276">
        <v>12.03</v>
      </c>
      <c r="H156" s="276">
        <v>10.63</v>
      </c>
    </row>
    <row r="157" spans="1:8" ht="13.5" x14ac:dyDescent="0.3">
      <c r="A157" s="298" t="s">
        <v>353</v>
      </c>
      <c r="B157" s="245">
        <v>735</v>
      </c>
      <c r="C157" s="263">
        <v>363</v>
      </c>
      <c r="E157" s="276">
        <v>18.809999999999999</v>
      </c>
      <c r="F157" s="276">
        <v>14.17</v>
      </c>
      <c r="G157" s="276">
        <v>11.86</v>
      </c>
      <c r="H157" s="276">
        <v>10.49</v>
      </c>
    </row>
    <row r="158" spans="1:8" x14ac:dyDescent="0.25">
      <c r="A158" s="246" t="s">
        <v>354</v>
      </c>
      <c r="B158" s="245">
        <v>760</v>
      </c>
      <c r="C158" s="263">
        <v>377</v>
      </c>
      <c r="E158" s="276">
        <v>19.54</v>
      </c>
      <c r="F158" s="276">
        <v>14.72</v>
      </c>
      <c r="G158" s="276">
        <v>12.32</v>
      </c>
      <c r="H158" s="276">
        <v>10.89</v>
      </c>
    </row>
    <row r="159" spans="1:8" x14ac:dyDescent="0.25">
      <c r="A159" s="246" t="s">
        <v>385</v>
      </c>
      <c r="B159" s="245">
        <v>760</v>
      </c>
      <c r="C159" s="263">
        <v>398</v>
      </c>
      <c r="E159" s="276">
        <v>20.62</v>
      </c>
      <c r="F159" s="276">
        <v>15.54</v>
      </c>
      <c r="G159" s="276">
        <v>13.01</v>
      </c>
      <c r="H159" s="276">
        <v>11.5</v>
      </c>
    </row>
    <row r="160" spans="1:8" x14ac:dyDescent="0.25">
      <c r="A160" s="300" t="s">
        <v>139</v>
      </c>
      <c r="B160" s="245">
        <v>3050</v>
      </c>
      <c r="C160" s="263">
        <v>1296</v>
      </c>
      <c r="E160" s="276">
        <v>67.16</v>
      </c>
      <c r="F160" s="276">
        <v>50.6</v>
      </c>
      <c r="G160" s="276">
        <v>42.36</v>
      </c>
      <c r="H160" s="276">
        <v>37.44</v>
      </c>
    </row>
    <row r="161" spans="1:8" x14ac:dyDescent="0.25">
      <c r="A161" s="299" t="s">
        <v>140</v>
      </c>
      <c r="B161" s="245">
        <v>1570</v>
      </c>
      <c r="C161" s="263">
        <v>664</v>
      </c>
      <c r="E161" s="276">
        <v>34.409999999999997</v>
      </c>
      <c r="F161" s="276">
        <v>25.93</v>
      </c>
      <c r="G161" s="276">
        <v>21.7</v>
      </c>
      <c r="H161" s="276">
        <v>19.18</v>
      </c>
    </row>
    <row r="162" spans="1:8" x14ac:dyDescent="0.25">
      <c r="A162" s="299" t="s">
        <v>348</v>
      </c>
      <c r="B162" s="245">
        <v>6700</v>
      </c>
      <c r="C162" s="263">
        <v>2621</v>
      </c>
      <c r="E162" s="276">
        <v>135.82</v>
      </c>
      <c r="F162" s="276">
        <v>102.34</v>
      </c>
      <c r="G162" s="276">
        <v>85.67</v>
      </c>
      <c r="H162" s="276">
        <v>75.709999999999994</v>
      </c>
    </row>
    <row r="163" spans="1:8" x14ac:dyDescent="0.25">
      <c r="A163" s="299" t="s">
        <v>142</v>
      </c>
      <c r="B163" s="245">
        <v>210</v>
      </c>
      <c r="C163" s="263">
        <v>82</v>
      </c>
      <c r="E163" s="276">
        <v>4.25</v>
      </c>
      <c r="F163" s="276">
        <v>3.2</v>
      </c>
      <c r="G163" s="276">
        <v>2.68</v>
      </c>
      <c r="H163" s="276">
        <v>2.37</v>
      </c>
    </row>
    <row r="164" spans="1:8" x14ac:dyDescent="0.25">
      <c r="A164" s="300" t="s">
        <v>143</v>
      </c>
      <c r="B164" s="245">
        <v>1470</v>
      </c>
      <c r="C164" s="263">
        <v>265</v>
      </c>
      <c r="E164" s="276">
        <v>13.73</v>
      </c>
      <c r="F164" s="276">
        <v>10.35</v>
      </c>
      <c r="G164" s="276">
        <v>8.66</v>
      </c>
      <c r="H164" s="276">
        <v>7.66</v>
      </c>
    </row>
    <row r="165" spans="1:8" x14ac:dyDescent="0.25">
      <c r="A165" s="301" t="s">
        <v>144</v>
      </c>
      <c r="B165" s="245">
        <v>1470</v>
      </c>
      <c r="C165" s="263">
        <v>265</v>
      </c>
      <c r="E165" s="276">
        <v>13.73</v>
      </c>
      <c r="F165" s="276">
        <v>10.35</v>
      </c>
      <c r="G165" s="276">
        <v>8.66</v>
      </c>
      <c r="H165" s="276">
        <v>7.66</v>
      </c>
    </row>
    <row r="166" spans="1:8" x14ac:dyDescent="0.25">
      <c r="A166" s="299" t="s">
        <v>145</v>
      </c>
      <c r="B166" s="245">
        <v>1760</v>
      </c>
      <c r="C166" s="263">
        <v>720</v>
      </c>
      <c r="E166" s="276">
        <v>37.31</v>
      </c>
      <c r="F166" s="276">
        <v>28.11</v>
      </c>
      <c r="G166" s="276">
        <v>23.53</v>
      </c>
      <c r="H166" s="276">
        <v>20.8</v>
      </c>
    </row>
    <row r="167" spans="1:8" ht="12" customHeight="1" x14ac:dyDescent="0.25">
      <c r="A167" s="246" t="s">
        <v>343</v>
      </c>
      <c r="B167" s="245">
        <v>9700</v>
      </c>
      <c r="C167" s="263">
        <v>4209</v>
      </c>
      <c r="E167" s="276">
        <v>218.11</v>
      </c>
      <c r="F167" s="276">
        <v>164.34</v>
      </c>
      <c r="G167" s="276">
        <v>137.57</v>
      </c>
      <c r="H167" s="276">
        <v>121.59</v>
      </c>
    </row>
    <row r="168" spans="1:8" ht="12" customHeight="1" x14ac:dyDescent="0.25">
      <c r="A168" s="246" t="s">
        <v>344</v>
      </c>
      <c r="B168" s="245">
        <v>3300</v>
      </c>
      <c r="C168" s="263">
        <v>1352</v>
      </c>
      <c r="E168" s="276">
        <v>70.06</v>
      </c>
      <c r="F168" s="276">
        <v>52.79</v>
      </c>
      <c r="G168" s="276">
        <v>44.19</v>
      </c>
      <c r="H168" s="276">
        <v>39.06</v>
      </c>
    </row>
    <row r="169" spans="1:8" ht="12" customHeight="1" x14ac:dyDescent="0.25">
      <c r="A169" s="167" t="s">
        <v>355</v>
      </c>
      <c r="B169" s="245">
        <v>6800</v>
      </c>
      <c r="C169" s="263">
        <v>3005</v>
      </c>
      <c r="E169" s="276">
        <v>155.72</v>
      </c>
      <c r="F169" s="276">
        <v>117.33</v>
      </c>
      <c r="G169" s="276">
        <v>98.22</v>
      </c>
      <c r="H169" s="276">
        <v>86.81</v>
      </c>
    </row>
    <row r="170" spans="1:8" ht="12" customHeight="1" x14ac:dyDescent="0.25">
      <c r="A170" s="167" t="s">
        <v>356</v>
      </c>
      <c r="B170" s="245">
        <v>2000</v>
      </c>
      <c r="C170" s="263">
        <v>822</v>
      </c>
      <c r="E170" s="276">
        <v>42.6</v>
      </c>
      <c r="F170" s="276">
        <v>32.1</v>
      </c>
      <c r="G170" s="276">
        <v>26.87</v>
      </c>
      <c r="H170" s="276">
        <v>23.75</v>
      </c>
    </row>
    <row r="171" spans="1:8" ht="12" customHeight="1" x14ac:dyDescent="0.25">
      <c r="A171" s="246" t="s">
        <v>386</v>
      </c>
      <c r="B171" s="245">
        <v>22400</v>
      </c>
      <c r="C171" s="263">
        <v>8013</v>
      </c>
      <c r="E171" s="276">
        <v>415.23</v>
      </c>
      <c r="F171" s="276">
        <v>312.87</v>
      </c>
      <c r="G171" s="276">
        <v>261.89999999999998</v>
      </c>
      <c r="H171" s="276">
        <v>231.48</v>
      </c>
    </row>
    <row r="172" spans="1:8" ht="12" customHeight="1" x14ac:dyDescent="0.25">
      <c r="A172" s="246" t="s">
        <v>387</v>
      </c>
      <c r="B172" s="245">
        <v>3300</v>
      </c>
      <c r="C172" s="263">
        <v>1380</v>
      </c>
      <c r="E172" s="276">
        <v>71.510000000000005</v>
      </c>
      <c r="F172" s="276">
        <v>53.88</v>
      </c>
      <c r="G172" s="276">
        <v>45.1</v>
      </c>
      <c r="H172" s="276">
        <v>39.869999999999997</v>
      </c>
    </row>
    <row r="173" spans="1:8" ht="12" customHeight="1" x14ac:dyDescent="0.25">
      <c r="A173" s="246" t="s">
        <v>388</v>
      </c>
      <c r="B173" s="245">
        <v>10400</v>
      </c>
      <c r="C173" s="263">
        <v>3848</v>
      </c>
      <c r="E173" s="276">
        <v>199.4</v>
      </c>
      <c r="F173" s="276">
        <v>150.25</v>
      </c>
      <c r="G173" s="276">
        <v>125.77</v>
      </c>
      <c r="H173" s="276">
        <v>111.16</v>
      </c>
    </row>
    <row r="174" spans="1:8" x14ac:dyDescent="0.25">
      <c r="A174" s="246" t="s">
        <v>422</v>
      </c>
      <c r="B174" s="245">
        <v>550</v>
      </c>
      <c r="C174" s="263">
        <v>250</v>
      </c>
      <c r="E174" s="276">
        <v>12.95</v>
      </c>
      <c r="F174" s="276">
        <v>9.76</v>
      </c>
      <c r="G174" s="276">
        <v>8.17</v>
      </c>
      <c r="H174" s="276">
        <v>7.22</v>
      </c>
    </row>
    <row r="175" spans="1:8" x14ac:dyDescent="0.25">
      <c r="A175" s="246" t="s">
        <v>147</v>
      </c>
      <c r="B175" s="245">
        <v>1140</v>
      </c>
      <c r="C175" s="263">
        <v>449</v>
      </c>
      <c r="E175" s="276">
        <v>23.27</v>
      </c>
      <c r="F175" s="276">
        <v>17.53</v>
      </c>
      <c r="G175" s="276">
        <v>14.68</v>
      </c>
      <c r="H175" s="276">
        <v>12.97</v>
      </c>
    </row>
    <row r="176" spans="1:8" x14ac:dyDescent="0.25">
      <c r="A176" s="246" t="s">
        <v>148</v>
      </c>
      <c r="B176" s="245">
        <v>1140</v>
      </c>
      <c r="C176" s="263">
        <v>449</v>
      </c>
      <c r="E176" s="276">
        <v>23.27</v>
      </c>
      <c r="F176" s="276">
        <v>17.53</v>
      </c>
      <c r="G176" s="276">
        <v>14.68</v>
      </c>
      <c r="H176" s="276">
        <v>12.97</v>
      </c>
    </row>
    <row r="177" spans="1:8" x14ac:dyDescent="0.25">
      <c r="A177" s="246" t="s">
        <v>149</v>
      </c>
      <c r="B177" s="245">
        <v>1140</v>
      </c>
      <c r="C177" s="263">
        <v>449</v>
      </c>
      <c r="E177" s="276">
        <v>23.27</v>
      </c>
      <c r="F177" s="276">
        <v>17.53</v>
      </c>
      <c r="G177" s="276">
        <v>14.68</v>
      </c>
      <c r="H177" s="276">
        <v>12.97</v>
      </c>
    </row>
    <row r="178" spans="1:8" x14ac:dyDescent="0.25">
      <c r="A178" s="246" t="s">
        <v>150</v>
      </c>
      <c r="B178" s="245">
        <v>350</v>
      </c>
      <c r="C178" s="263">
        <v>135</v>
      </c>
      <c r="E178" s="276">
        <v>7</v>
      </c>
      <c r="F178" s="276">
        <v>5.27</v>
      </c>
      <c r="G178" s="276">
        <v>4.41</v>
      </c>
      <c r="H178" s="276">
        <v>3.9</v>
      </c>
    </row>
    <row r="179" spans="1:8" x14ac:dyDescent="0.25">
      <c r="A179" s="246" t="s">
        <v>151</v>
      </c>
      <c r="B179" s="245">
        <v>2000</v>
      </c>
      <c r="C179" s="263">
        <v>778</v>
      </c>
      <c r="E179" s="276">
        <v>40.32</v>
      </c>
      <c r="F179" s="276">
        <v>30.38</v>
      </c>
      <c r="G179" s="276">
        <v>25.43</v>
      </c>
      <c r="H179" s="276">
        <v>22.47</v>
      </c>
    </row>
    <row r="180" spans="1:8" x14ac:dyDescent="0.25">
      <c r="A180" s="246" t="s">
        <v>152</v>
      </c>
      <c r="B180" s="245">
        <v>1140</v>
      </c>
      <c r="C180" s="263">
        <v>449</v>
      </c>
      <c r="E180" s="276">
        <v>23.27</v>
      </c>
      <c r="F180" s="276">
        <v>17.53</v>
      </c>
      <c r="G180" s="276">
        <v>14.68</v>
      </c>
      <c r="H180" s="276">
        <v>12.97</v>
      </c>
    </row>
    <row r="181" spans="1:8" x14ac:dyDescent="0.25">
      <c r="A181" s="246" t="s">
        <v>153</v>
      </c>
      <c r="B181" s="245">
        <v>865</v>
      </c>
      <c r="C181" s="263">
        <v>372</v>
      </c>
      <c r="E181" s="276">
        <v>19.28</v>
      </c>
      <c r="F181" s="276">
        <v>14.53</v>
      </c>
      <c r="G181" s="276">
        <v>12.16</v>
      </c>
      <c r="H181" s="276">
        <v>10.75</v>
      </c>
    </row>
    <row r="182" spans="1:8" x14ac:dyDescent="0.25">
      <c r="A182" s="246" t="s">
        <v>154</v>
      </c>
      <c r="B182" s="245">
        <v>850</v>
      </c>
      <c r="C182" s="263">
        <v>379</v>
      </c>
      <c r="E182" s="276">
        <v>19.64</v>
      </c>
      <c r="F182" s="276">
        <v>14.8</v>
      </c>
      <c r="G182" s="276">
        <v>12.39</v>
      </c>
      <c r="H182" s="276">
        <v>10.95</v>
      </c>
    </row>
    <row r="183" spans="1:8" x14ac:dyDescent="0.25">
      <c r="A183" s="246" t="s">
        <v>155</v>
      </c>
      <c r="B183" s="245">
        <v>945</v>
      </c>
      <c r="C183" s="263">
        <v>404</v>
      </c>
      <c r="E183" s="276">
        <v>20.94</v>
      </c>
      <c r="F183" s="276">
        <v>15.77</v>
      </c>
      <c r="G183" s="276">
        <v>13.2</v>
      </c>
      <c r="H183" s="276">
        <v>11.67</v>
      </c>
    </row>
    <row r="184" spans="1:8" x14ac:dyDescent="0.25">
      <c r="A184" s="246" t="s">
        <v>237</v>
      </c>
      <c r="B184" s="245">
        <v>675</v>
      </c>
      <c r="C184" s="263">
        <v>262</v>
      </c>
      <c r="E184" s="276">
        <v>13.58</v>
      </c>
      <c r="F184" s="276">
        <v>10.23</v>
      </c>
      <c r="G184" s="276">
        <v>8.56</v>
      </c>
      <c r="H184" s="276">
        <v>7.57</v>
      </c>
    </row>
    <row r="185" spans="1:8" x14ac:dyDescent="0.25">
      <c r="A185" s="246" t="s">
        <v>156</v>
      </c>
      <c r="B185" s="245">
        <v>23500</v>
      </c>
      <c r="C185" s="263">
        <v>9039</v>
      </c>
      <c r="E185" s="276">
        <v>468.4</v>
      </c>
      <c r="F185" s="276">
        <v>352.93</v>
      </c>
      <c r="G185" s="276">
        <v>295.43</v>
      </c>
      <c r="H185" s="276">
        <v>261.12</v>
      </c>
    </row>
    <row r="186" spans="1:8" x14ac:dyDescent="0.25">
      <c r="A186" s="246" t="s">
        <v>157</v>
      </c>
      <c r="B186" s="245">
        <v>6700</v>
      </c>
      <c r="C186" s="263">
        <v>2667</v>
      </c>
      <c r="E186" s="276">
        <v>138.19999999999999</v>
      </c>
      <c r="F186" s="276">
        <v>104.14</v>
      </c>
      <c r="G186" s="276">
        <v>87.17</v>
      </c>
      <c r="H186" s="276">
        <v>77.040000000000006</v>
      </c>
    </row>
    <row r="187" spans="1:8" x14ac:dyDescent="0.25">
      <c r="A187" s="246" t="s">
        <v>158</v>
      </c>
      <c r="B187" s="245">
        <v>190</v>
      </c>
      <c r="C187" s="263">
        <v>74</v>
      </c>
      <c r="E187" s="276">
        <v>3.83</v>
      </c>
      <c r="F187" s="276">
        <v>2.89</v>
      </c>
      <c r="G187" s="276">
        <v>2.42</v>
      </c>
      <c r="H187" s="276">
        <v>2.14</v>
      </c>
    </row>
    <row r="188" spans="1:8" x14ac:dyDescent="0.25">
      <c r="A188" s="246" t="s">
        <v>159</v>
      </c>
      <c r="B188" s="245">
        <v>140</v>
      </c>
      <c r="C188" s="263">
        <v>55</v>
      </c>
      <c r="E188" s="276">
        <v>2.85</v>
      </c>
      <c r="F188" s="276">
        <v>2.15</v>
      </c>
      <c r="G188" s="276">
        <v>1.8</v>
      </c>
      <c r="H188" s="276">
        <v>1.59</v>
      </c>
    </row>
    <row r="189" spans="1:8" x14ac:dyDescent="0.25">
      <c r="A189" s="246" t="s">
        <v>160</v>
      </c>
      <c r="B189" s="245">
        <v>19300</v>
      </c>
      <c r="C189" s="263">
        <v>8678</v>
      </c>
      <c r="E189" s="276">
        <v>449.69</v>
      </c>
      <c r="F189" s="276">
        <v>338.84</v>
      </c>
      <c r="G189" s="276">
        <v>283.63</v>
      </c>
      <c r="H189" s="276">
        <v>250.69</v>
      </c>
    </row>
    <row r="190" spans="1:8" x14ac:dyDescent="0.25">
      <c r="A190" s="246" t="s">
        <v>161</v>
      </c>
      <c r="B190" s="245">
        <v>5200</v>
      </c>
      <c r="C190" s="263">
        <v>2386</v>
      </c>
      <c r="E190" s="276">
        <v>123.64</v>
      </c>
      <c r="F190" s="276">
        <v>93.16</v>
      </c>
      <c r="G190" s="276">
        <v>77.98</v>
      </c>
      <c r="H190" s="276">
        <v>68.930000000000007</v>
      </c>
    </row>
    <row r="191" spans="1:8" x14ac:dyDescent="0.25">
      <c r="A191" s="246" t="s">
        <v>162</v>
      </c>
      <c r="B191" s="245">
        <v>13500</v>
      </c>
      <c r="C191" s="263">
        <v>6089</v>
      </c>
      <c r="E191" s="276">
        <v>315.52999999999997</v>
      </c>
      <c r="F191" s="276">
        <v>237.75</v>
      </c>
      <c r="G191" s="276">
        <v>199.01</v>
      </c>
      <c r="H191" s="276">
        <v>175.9</v>
      </c>
    </row>
    <row r="192" spans="1:8" x14ac:dyDescent="0.25">
      <c r="A192" s="246" t="s">
        <v>163</v>
      </c>
      <c r="B192" s="245">
        <v>13500</v>
      </c>
      <c r="C192" s="263">
        <v>6089</v>
      </c>
      <c r="E192" s="276">
        <v>315.52999999999997</v>
      </c>
      <c r="F192" s="276">
        <v>237.75</v>
      </c>
      <c r="G192" s="276">
        <v>199.01</v>
      </c>
      <c r="H192" s="276">
        <v>175.9</v>
      </c>
    </row>
    <row r="193" spans="1:8" x14ac:dyDescent="0.25">
      <c r="A193" s="246" t="s">
        <v>164</v>
      </c>
      <c r="B193" s="245">
        <v>500</v>
      </c>
      <c r="C193" s="263">
        <v>224</v>
      </c>
      <c r="E193" s="276">
        <v>11.61</v>
      </c>
      <c r="F193" s="276">
        <v>8.75</v>
      </c>
      <c r="G193" s="276">
        <v>7.32</v>
      </c>
      <c r="H193" s="276">
        <v>6.47</v>
      </c>
    </row>
    <row r="194" spans="1:8" x14ac:dyDescent="0.25">
      <c r="A194" s="246" t="s">
        <v>165</v>
      </c>
      <c r="B194" s="245">
        <v>100</v>
      </c>
      <c r="C194" s="263">
        <v>45</v>
      </c>
      <c r="E194" s="276">
        <v>2.33</v>
      </c>
      <c r="F194" s="276">
        <v>1.76</v>
      </c>
      <c r="G194" s="276">
        <v>1.47</v>
      </c>
      <c r="H194" s="276">
        <v>1.3</v>
      </c>
    </row>
    <row r="195" spans="1:8" x14ac:dyDescent="0.25">
      <c r="A195" s="246" t="s">
        <v>166</v>
      </c>
      <c r="B195" s="245">
        <v>15000</v>
      </c>
      <c r="C195" s="263">
        <v>7092</v>
      </c>
      <c r="E195" s="276">
        <v>367.51</v>
      </c>
      <c r="F195" s="276">
        <v>276.91000000000003</v>
      </c>
      <c r="G195" s="276">
        <v>231.8</v>
      </c>
      <c r="H195" s="276">
        <v>204.87</v>
      </c>
    </row>
    <row r="196" spans="1:8" x14ac:dyDescent="0.25">
      <c r="A196" s="246" t="s">
        <v>167</v>
      </c>
      <c r="B196" s="245">
        <v>3600</v>
      </c>
      <c r="C196" s="263">
        <v>1632</v>
      </c>
      <c r="E196" s="276">
        <v>84.57</v>
      </c>
      <c r="F196" s="276">
        <v>63.72</v>
      </c>
      <c r="G196" s="276">
        <v>53.34</v>
      </c>
      <c r="H196" s="276">
        <v>47.14</v>
      </c>
    </row>
    <row r="197" spans="1:8" x14ac:dyDescent="0.25">
      <c r="A197" s="246" t="s">
        <v>168</v>
      </c>
      <c r="B197" s="245">
        <v>3400</v>
      </c>
      <c r="C197" s="263">
        <v>1542</v>
      </c>
      <c r="E197" s="276">
        <v>79.91</v>
      </c>
      <c r="F197" s="276">
        <v>60.21</v>
      </c>
      <c r="G197" s="276">
        <v>50.4</v>
      </c>
      <c r="H197" s="276">
        <v>44.54</v>
      </c>
    </row>
    <row r="198" spans="1:8" x14ac:dyDescent="0.25">
      <c r="A198" s="246" t="s">
        <v>169</v>
      </c>
      <c r="B198" s="245">
        <v>2000</v>
      </c>
      <c r="C198" s="263">
        <v>917</v>
      </c>
      <c r="E198" s="276">
        <v>47.52</v>
      </c>
      <c r="F198" s="276">
        <v>35.799999999999997</v>
      </c>
      <c r="G198" s="276">
        <v>29.97</v>
      </c>
      <c r="H198" s="276">
        <v>26.49</v>
      </c>
    </row>
    <row r="199" spans="1:8" x14ac:dyDescent="0.25">
      <c r="A199" s="246" t="s">
        <v>170</v>
      </c>
      <c r="B199" s="245">
        <v>880</v>
      </c>
      <c r="C199" s="263">
        <v>407</v>
      </c>
      <c r="E199" s="276">
        <v>21.09</v>
      </c>
      <c r="F199" s="276">
        <v>15.89</v>
      </c>
      <c r="G199" s="276">
        <v>13.3</v>
      </c>
      <c r="H199" s="276">
        <v>11.76</v>
      </c>
    </row>
    <row r="200" spans="1:8" x14ac:dyDescent="0.25">
      <c r="A200" s="246" t="s">
        <v>171</v>
      </c>
      <c r="B200" s="245">
        <v>1050</v>
      </c>
      <c r="C200" s="263">
        <v>483</v>
      </c>
      <c r="E200" s="276">
        <v>25.03</v>
      </c>
      <c r="F200" s="276">
        <v>18.86</v>
      </c>
      <c r="G200" s="276">
        <v>15.79</v>
      </c>
      <c r="H200" s="276">
        <v>13.95</v>
      </c>
    </row>
    <row r="201" spans="1:8" x14ac:dyDescent="0.25">
      <c r="A201" s="246" t="s">
        <v>172</v>
      </c>
      <c r="B201" s="245">
        <v>1050</v>
      </c>
      <c r="C201" s="263">
        <v>483</v>
      </c>
      <c r="E201" s="276">
        <v>25.03</v>
      </c>
      <c r="F201" s="276">
        <v>18.86</v>
      </c>
      <c r="G201" s="276">
        <v>15.79</v>
      </c>
      <c r="H201" s="276">
        <v>13.95</v>
      </c>
    </row>
    <row r="202" spans="1:8" x14ac:dyDescent="0.25">
      <c r="A202" s="246" t="s">
        <v>173</v>
      </c>
      <c r="B202" s="245">
        <v>1050</v>
      </c>
      <c r="C202" s="263">
        <v>483</v>
      </c>
      <c r="E202" s="276">
        <v>25.03</v>
      </c>
      <c r="F202" s="276">
        <v>18.86</v>
      </c>
      <c r="G202" s="276">
        <v>15.79</v>
      </c>
      <c r="H202" s="276">
        <v>13.95</v>
      </c>
    </row>
    <row r="203" spans="1:8" x14ac:dyDescent="0.25">
      <c r="A203" s="246" t="s">
        <v>174</v>
      </c>
      <c r="B203" s="245">
        <v>1050</v>
      </c>
      <c r="C203" s="263">
        <v>483</v>
      </c>
      <c r="E203" s="276">
        <v>25.03</v>
      </c>
      <c r="F203" s="276">
        <v>18.86</v>
      </c>
      <c r="G203" s="276">
        <v>15.79</v>
      </c>
      <c r="H203" s="276">
        <v>13.95</v>
      </c>
    </row>
    <row r="204" spans="1:8" x14ac:dyDescent="0.25">
      <c r="A204" s="246" t="s">
        <v>175</v>
      </c>
      <c r="B204" s="245">
        <v>1050</v>
      </c>
      <c r="C204" s="263">
        <v>483</v>
      </c>
      <c r="E204" s="276">
        <v>25.03</v>
      </c>
      <c r="F204" s="276">
        <v>18.86</v>
      </c>
      <c r="G204" s="276">
        <v>15.79</v>
      </c>
      <c r="H204" s="276">
        <v>13.95</v>
      </c>
    </row>
    <row r="205" spans="1:8" ht="13.5" customHeight="1" x14ac:dyDescent="0.25">
      <c r="A205" s="246" t="s">
        <v>176</v>
      </c>
      <c r="B205" s="245">
        <v>1050</v>
      </c>
      <c r="C205" s="263">
        <v>483</v>
      </c>
      <c r="E205" s="276">
        <v>25.03</v>
      </c>
      <c r="F205" s="276">
        <v>18.86</v>
      </c>
      <c r="G205" s="276">
        <v>15.79</v>
      </c>
      <c r="H205" s="276">
        <v>13.95</v>
      </c>
    </row>
    <row r="206" spans="1:8" x14ac:dyDescent="0.25">
      <c r="A206" s="246" t="s">
        <v>243</v>
      </c>
      <c r="B206" s="245">
        <v>4600</v>
      </c>
      <c r="C206" s="263">
        <v>2078</v>
      </c>
      <c r="E206" s="276">
        <v>107.68</v>
      </c>
      <c r="F206" s="276">
        <v>81.14</v>
      </c>
      <c r="G206" s="276">
        <v>67.92</v>
      </c>
      <c r="H206" s="276">
        <v>60.03</v>
      </c>
    </row>
    <row r="207" spans="1:8" x14ac:dyDescent="0.25">
      <c r="A207" s="246" t="s">
        <v>244</v>
      </c>
      <c r="B207" s="245">
        <v>1500</v>
      </c>
      <c r="C207" s="263">
        <v>695</v>
      </c>
      <c r="E207" s="276">
        <v>36.01</v>
      </c>
      <c r="F207" s="276">
        <v>27.14</v>
      </c>
      <c r="G207" s="276">
        <v>22.72</v>
      </c>
      <c r="H207" s="276">
        <v>20.079999999999998</v>
      </c>
    </row>
    <row r="208" spans="1:8" x14ac:dyDescent="0.25">
      <c r="A208" s="246" t="s">
        <v>245</v>
      </c>
      <c r="B208" s="245">
        <v>3300</v>
      </c>
      <c r="C208" s="263">
        <v>1498</v>
      </c>
      <c r="E208" s="276">
        <v>77.63</v>
      </c>
      <c r="F208" s="276">
        <v>58.49</v>
      </c>
      <c r="G208" s="276">
        <v>48.96</v>
      </c>
      <c r="H208" s="276">
        <v>43.27</v>
      </c>
    </row>
    <row r="209" spans="1:8" x14ac:dyDescent="0.25">
      <c r="A209" s="246" t="s">
        <v>246</v>
      </c>
      <c r="B209" s="245">
        <v>5400</v>
      </c>
      <c r="C209" s="263">
        <v>2435</v>
      </c>
      <c r="E209" s="276">
        <v>126.18</v>
      </c>
      <c r="F209" s="276">
        <v>95.08</v>
      </c>
      <c r="G209" s="276">
        <v>79.59</v>
      </c>
      <c r="H209" s="276">
        <v>70.34</v>
      </c>
    </row>
    <row r="210" spans="1:8" x14ac:dyDescent="0.25">
      <c r="A210" s="246" t="s">
        <v>247</v>
      </c>
      <c r="B210" s="245">
        <v>1800</v>
      </c>
      <c r="C210" s="263">
        <v>828</v>
      </c>
      <c r="E210" s="276">
        <v>42.91</v>
      </c>
      <c r="F210" s="276">
        <v>32.33</v>
      </c>
      <c r="G210" s="276">
        <v>27.06</v>
      </c>
      <c r="H210" s="276">
        <v>23.92</v>
      </c>
    </row>
    <row r="211" spans="1:8" x14ac:dyDescent="0.25">
      <c r="A211" s="246" t="s">
        <v>248</v>
      </c>
      <c r="B211" s="245">
        <v>9300</v>
      </c>
      <c r="C211" s="263">
        <v>4176</v>
      </c>
      <c r="E211" s="276">
        <v>216.4</v>
      </c>
      <c r="F211" s="276">
        <v>163.06</v>
      </c>
      <c r="G211" s="276">
        <v>136.49</v>
      </c>
      <c r="H211" s="276">
        <v>120.63</v>
      </c>
    </row>
    <row r="212" spans="1:8" x14ac:dyDescent="0.25">
      <c r="A212" s="246" t="s">
        <v>249</v>
      </c>
      <c r="B212" s="245">
        <v>1800</v>
      </c>
      <c r="C212" s="263">
        <v>828</v>
      </c>
      <c r="E212" s="276">
        <v>42.91</v>
      </c>
      <c r="F212" s="276">
        <v>32.33</v>
      </c>
      <c r="G212" s="276">
        <v>27.06</v>
      </c>
      <c r="H212" s="276">
        <v>23.92</v>
      </c>
    </row>
    <row r="213" spans="1:8" x14ac:dyDescent="0.25">
      <c r="A213" s="246" t="s">
        <v>346</v>
      </c>
      <c r="B213" s="245">
        <v>2600</v>
      </c>
      <c r="C213" s="263">
        <v>1186</v>
      </c>
      <c r="E213" s="276">
        <v>61.46</v>
      </c>
      <c r="F213" s="276">
        <v>46.31</v>
      </c>
      <c r="G213" s="276">
        <v>38.76</v>
      </c>
      <c r="H213" s="276">
        <v>34.26</v>
      </c>
    </row>
    <row r="214" spans="1:8" x14ac:dyDescent="0.25">
      <c r="A214" s="246" t="s">
        <v>250</v>
      </c>
      <c r="B214" s="245">
        <v>4200</v>
      </c>
      <c r="C214" s="263">
        <v>1899</v>
      </c>
      <c r="E214" s="276">
        <v>98.41</v>
      </c>
      <c r="F214" s="276">
        <v>74.150000000000006</v>
      </c>
      <c r="G214" s="276">
        <v>62.07</v>
      </c>
      <c r="H214" s="276">
        <v>54.86</v>
      </c>
    </row>
    <row r="215" spans="1:8" x14ac:dyDescent="0.25">
      <c r="A215" s="246" t="s">
        <v>347</v>
      </c>
      <c r="B215" s="245">
        <v>3300</v>
      </c>
      <c r="C215" s="263">
        <v>1542</v>
      </c>
      <c r="E215" s="276">
        <v>79.91</v>
      </c>
      <c r="F215" s="276">
        <v>60.21</v>
      </c>
      <c r="G215" s="276">
        <v>50.4</v>
      </c>
      <c r="H215" s="276">
        <v>44.54</v>
      </c>
    </row>
    <row r="216" spans="1:8" x14ac:dyDescent="0.25">
      <c r="A216" s="246" t="s">
        <v>254</v>
      </c>
      <c r="B216" s="245">
        <v>1800</v>
      </c>
      <c r="C216" s="263">
        <v>828</v>
      </c>
      <c r="E216" s="276">
        <v>42.91</v>
      </c>
      <c r="F216" s="276">
        <v>32.33</v>
      </c>
      <c r="G216" s="276">
        <v>27.06</v>
      </c>
      <c r="H216" s="276">
        <v>23.92</v>
      </c>
    </row>
    <row r="217" spans="1:8" x14ac:dyDescent="0.25">
      <c r="A217" s="246" t="s">
        <v>268</v>
      </c>
      <c r="B217" s="245">
        <v>1300</v>
      </c>
      <c r="C217" s="263">
        <v>580</v>
      </c>
      <c r="E217" s="276">
        <v>30.06</v>
      </c>
      <c r="F217" s="276">
        <v>22.65</v>
      </c>
      <c r="G217" s="276">
        <v>18.96</v>
      </c>
      <c r="H217" s="276">
        <v>16.75</v>
      </c>
    </row>
    <row r="218" spans="1:8" x14ac:dyDescent="0.25">
      <c r="A218" s="246" t="s">
        <v>269</v>
      </c>
      <c r="B218" s="245">
        <v>1800</v>
      </c>
      <c r="C218" s="263">
        <v>803</v>
      </c>
      <c r="E218" s="276">
        <v>41.61</v>
      </c>
      <c r="F218" s="276">
        <v>31.35</v>
      </c>
      <c r="G218" s="276">
        <v>26.25</v>
      </c>
      <c r="H218" s="276">
        <v>23.2</v>
      </c>
    </row>
    <row r="219" spans="1:8" x14ac:dyDescent="0.25">
      <c r="A219" s="246" t="s">
        <v>270</v>
      </c>
      <c r="B219" s="245">
        <v>1800</v>
      </c>
      <c r="C219" s="263">
        <v>803</v>
      </c>
      <c r="E219" s="276">
        <v>41.61</v>
      </c>
      <c r="F219" s="276">
        <v>31.35</v>
      </c>
      <c r="G219" s="276">
        <v>26.25</v>
      </c>
      <c r="H219" s="276">
        <v>23.2</v>
      </c>
    </row>
    <row r="220" spans="1:8" x14ac:dyDescent="0.25">
      <c r="A220" s="246" t="s">
        <v>271</v>
      </c>
      <c r="B220" s="245">
        <v>700</v>
      </c>
      <c r="C220" s="263">
        <v>312</v>
      </c>
      <c r="E220" s="276">
        <v>16.170000000000002</v>
      </c>
      <c r="F220" s="276">
        <v>12.18</v>
      </c>
      <c r="G220" s="276">
        <v>10.199999999999999</v>
      </c>
      <c r="H220" s="276">
        <v>9.01</v>
      </c>
    </row>
    <row r="221" spans="1:8" x14ac:dyDescent="0.25">
      <c r="A221" s="246" t="s">
        <v>272</v>
      </c>
      <c r="B221" s="245">
        <v>1800</v>
      </c>
      <c r="C221" s="263">
        <v>803</v>
      </c>
      <c r="E221" s="276">
        <v>41.61</v>
      </c>
      <c r="F221" s="276">
        <v>31.35</v>
      </c>
      <c r="G221" s="276">
        <v>26.25</v>
      </c>
      <c r="H221" s="276">
        <v>23.2</v>
      </c>
    </row>
    <row r="222" spans="1:8" x14ac:dyDescent="0.25">
      <c r="A222" s="167" t="s">
        <v>357</v>
      </c>
      <c r="B222" s="245">
        <v>1300</v>
      </c>
      <c r="C222" s="263">
        <v>599</v>
      </c>
      <c r="E222" s="276">
        <v>31.04</v>
      </c>
      <c r="F222" s="276">
        <v>23.39</v>
      </c>
      <c r="G222" s="276">
        <v>19.579999999999998</v>
      </c>
      <c r="H222" s="276">
        <v>17.3</v>
      </c>
    </row>
    <row r="223" spans="1:8" x14ac:dyDescent="0.25">
      <c r="A223" s="167" t="s">
        <v>358</v>
      </c>
      <c r="B223" s="245">
        <v>1300</v>
      </c>
      <c r="C223" s="263">
        <v>599</v>
      </c>
      <c r="E223" s="276">
        <v>31.04</v>
      </c>
      <c r="F223" s="276">
        <v>23.39</v>
      </c>
      <c r="G223" s="276">
        <v>19.579999999999998</v>
      </c>
      <c r="H223" s="276">
        <v>17.3</v>
      </c>
    </row>
    <row r="224" spans="1:8" x14ac:dyDescent="0.25">
      <c r="A224" s="167" t="s">
        <v>359</v>
      </c>
      <c r="B224" s="245">
        <v>6750</v>
      </c>
      <c r="C224" s="263">
        <v>3000</v>
      </c>
      <c r="E224" s="276">
        <v>155.46</v>
      </c>
      <c r="F224" s="276">
        <v>117.14</v>
      </c>
      <c r="G224" s="276">
        <v>98.05</v>
      </c>
      <c r="H224" s="276">
        <v>86.66</v>
      </c>
    </row>
    <row r="225" spans="1:10" x14ac:dyDescent="0.25">
      <c r="A225" s="167" t="s">
        <v>360</v>
      </c>
      <c r="B225" s="245">
        <v>1300</v>
      </c>
      <c r="C225" s="263">
        <v>599</v>
      </c>
      <c r="E225" s="276">
        <v>31.04</v>
      </c>
      <c r="F225" s="276">
        <v>23.39</v>
      </c>
      <c r="G225" s="276">
        <v>19.579999999999998</v>
      </c>
      <c r="H225" s="276">
        <v>17.3</v>
      </c>
    </row>
    <row r="226" spans="1:10" x14ac:dyDescent="0.25">
      <c r="A226" s="246" t="s">
        <v>389</v>
      </c>
      <c r="B226" s="245">
        <v>8550</v>
      </c>
      <c r="C226" s="263">
        <v>4033</v>
      </c>
      <c r="E226" s="276">
        <v>208.99</v>
      </c>
      <c r="F226" s="276">
        <v>157.47</v>
      </c>
      <c r="G226" s="276">
        <v>131.82</v>
      </c>
      <c r="H226" s="276">
        <v>116.5</v>
      </c>
    </row>
    <row r="227" spans="1:10" x14ac:dyDescent="0.25">
      <c r="A227" s="246" t="s">
        <v>390</v>
      </c>
      <c r="B227" s="245">
        <v>3200</v>
      </c>
      <c r="C227" s="263">
        <v>1524</v>
      </c>
      <c r="E227" s="276">
        <v>78.97</v>
      </c>
      <c r="F227" s="276">
        <v>59.51</v>
      </c>
      <c r="G227" s="276">
        <v>49.81</v>
      </c>
      <c r="H227" s="276">
        <v>44.02</v>
      </c>
    </row>
    <row r="228" spans="1:10" x14ac:dyDescent="0.25">
      <c r="A228" s="246" t="s">
        <v>391</v>
      </c>
      <c r="B228" s="245">
        <v>1800</v>
      </c>
      <c r="C228" s="263">
        <v>869</v>
      </c>
      <c r="E228" s="276">
        <v>45.03</v>
      </c>
      <c r="F228" s="276">
        <v>33.93</v>
      </c>
      <c r="G228" s="276">
        <v>28.4</v>
      </c>
      <c r="H228" s="276">
        <v>25.1</v>
      </c>
    </row>
    <row r="229" spans="1:10" x14ac:dyDescent="0.25">
      <c r="A229" s="246" t="s">
        <v>392</v>
      </c>
      <c r="B229" s="245">
        <v>8550</v>
      </c>
      <c r="C229" s="263">
        <v>4033</v>
      </c>
      <c r="E229" s="276">
        <v>208.99</v>
      </c>
      <c r="F229" s="276">
        <v>157.47</v>
      </c>
      <c r="G229" s="276">
        <v>131.82</v>
      </c>
      <c r="H229" s="276">
        <v>116.5</v>
      </c>
    </row>
    <row r="230" spans="1:10" x14ac:dyDescent="0.25">
      <c r="A230" s="246" t="s">
        <v>393</v>
      </c>
      <c r="B230" s="245">
        <v>7900</v>
      </c>
      <c r="C230" s="263">
        <v>3728</v>
      </c>
      <c r="E230" s="276">
        <v>193.18</v>
      </c>
      <c r="F230" s="276">
        <v>145.56</v>
      </c>
      <c r="G230" s="276">
        <v>121.85</v>
      </c>
      <c r="H230" s="276">
        <v>107.69</v>
      </c>
    </row>
    <row r="231" spans="1:10" x14ac:dyDescent="0.25">
      <c r="A231" s="246" t="s">
        <v>394</v>
      </c>
      <c r="B231" s="245">
        <v>6050</v>
      </c>
      <c r="C231" s="263">
        <v>2861</v>
      </c>
      <c r="E231" s="276">
        <v>148.26</v>
      </c>
      <c r="F231" s="276">
        <v>111.71</v>
      </c>
      <c r="G231" s="276">
        <v>93.51</v>
      </c>
      <c r="H231" s="276">
        <v>82.65</v>
      </c>
    </row>
    <row r="232" spans="1:10" x14ac:dyDescent="0.25">
      <c r="A232" s="246" t="s">
        <v>395</v>
      </c>
      <c r="B232" s="245">
        <v>4350</v>
      </c>
      <c r="C232" s="263">
        <v>2064</v>
      </c>
      <c r="E232" s="276">
        <v>106.96</v>
      </c>
      <c r="F232" s="276">
        <v>80.59</v>
      </c>
      <c r="G232" s="276">
        <v>67.459999999999994</v>
      </c>
      <c r="H232" s="276">
        <v>59.62</v>
      </c>
    </row>
    <row r="233" spans="1:10" x14ac:dyDescent="0.25">
      <c r="A233" s="246" t="s">
        <v>396</v>
      </c>
      <c r="B233" s="245">
        <v>5970</v>
      </c>
      <c r="C233" s="263">
        <v>2823</v>
      </c>
      <c r="E233" s="276">
        <v>146.29</v>
      </c>
      <c r="F233" s="276">
        <v>110.23</v>
      </c>
      <c r="G233" s="276">
        <v>92.27</v>
      </c>
      <c r="H233" s="276">
        <v>81.55</v>
      </c>
    </row>
    <row r="234" spans="1:10" x14ac:dyDescent="0.25">
      <c r="A234" s="287" t="s">
        <v>177</v>
      </c>
      <c r="B234" s="245">
        <v>180</v>
      </c>
      <c r="C234" s="263">
        <v>77</v>
      </c>
      <c r="E234" s="276">
        <v>3.99</v>
      </c>
      <c r="F234" s="276">
        <v>3.01</v>
      </c>
      <c r="G234" s="276">
        <v>2.52</v>
      </c>
      <c r="H234" s="276">
        <v>2.2200000000000002</v>
      </c>
    </row>
    <row r="235" spans="1:10" x14ac:dyDescent="0.25">
      <c r="A235" s="287" t="s">
        <v>178</v>
      </c>
      <c r="B235" s="245">
        <v>275</v>
      </c>
      <c r="C235" s="263">
        <v>151</v>
      </c>
      <c r="E235" s="276">
        <v>7.82</v>
      </c>
      <c r="F235" s="276">
        <v>5.9</v>
      </c>
      <c r="G235" s="276">
        <v>4.9400000000000004</v>
      </c>
      <c r="H235" s="276">
        <v>4.3600000000000003</v>
      </c>
    </row>
    <row r="236" spans="1:10" s="248" customFormat="1" x14ac:dyDescent="0.25">
      <c r="A236" s="145"/>
      <c r="B236" s="267" t="s">
        <v>207</v>
      </c>
      <c r="C236" s="267" t="s">
        <v>190</v>
      </c>
      <c r="D236" s="139"/>
      <c r="E236" s="139"/>
      <c r="F236" s="139"/>
      <c r="G236" s="139"/>
      <c r="H236" s="139"/>
      <c r="I236" s="139"/>
      <c r="J236" s="139"/>
    </row>
    <row r="237" spans="1:10" s="166" customFormat="1" ht="13" x14ac:dyDescent="0.3">
      <c r="A237" s="266" t="s">
        <v>424</v>
      </c>
      <c r="B237" s="245">
        <v>245</v>
      </c>
      <c r="C237" s="269">
        <v>143</v>
      </c>
      <c r="E237" s="276">
        <v>7.41</v>
      </c>
      <c r="F237" s="276">
        <v>5.58</v>
      </c>
      <c r="G237" s="276">
        <v>4.67</v>
      </c>
      <c r="H237" s="276">
        <v>4.13</v>
      </c>
    </row>
    <row r="238" spans="1:10" s="166" customFormat="1" ht="13" x14ac:dyDescent="0.3">
      <c r="A238" s="266" t="s">
        <v>425</v>
      </c>
      <c r="B238" s="245">
        <v>525</v>
      </c>
      <c r="C238" s="269">
        <v>306</v>
      </c>
      <c r="E238" s="276">
        <v>15.86</v>
      </c>
      <c r="F238" s="276">
        <v>11.95</v>
      </c>
      <c r="G238" s="276">
        <v>10</v>
      </c>
      <c r="H238" s="276">
        <v>8.84</v>
      </c>
    </row>
    <row r="239" spans="1:10" s="166" customFormat="1" ht="13" x14ac:dyDescent="0.3">
      <c r="A239" s="266" t="s">
        <v>426</v>
      </c>
      <c r="B239" s="245">
        <v>790</v>
      </c>
      <c r="C239" s="269">
        <v>458</v>
      </c>
      <c r="E239" s="276">
        <v>23.73</v>
      </c>
      <c r="F239" s="276">
        <v>17.88</v>
      </c>
      <c r="G239" s="276">
        <v>14.97</v>
      </c>
      <c r="H239" s="276">
        <v>13.23</v>
      </c>
    </row>
    <row r="240" spans="1:10" s="166" customFormat="1" ht="13" x14ac:dyDescent="0.3">
      <c r="A240" s="266" t="s">
        <v>427</v>
      </c>
      <c r="B240" s="245">
        <v>2575</v>
      </c>
      <c r="C240" s="269">
        <v>1497</v>
      </c>
      <c r="E240" s="276">
        <v>77.569999999999993</v>
      </c>
      <c r="F240" s="276">
        <v>58.45</v>
      </c>
      <c r="G240" s="276">
        <v>48.93</v>
      </c>
      <c r="H240" s="276">
        <v>43.24</v>
      </c>
    </row>
    <row r="241" spans="1:8" s="166" customFormat="1" ht="13" x14ac:dyDescent="0.3">
      <c r="A241" s="266" t="s">
        <v>428</v>
      </c>
      <c r="B241" s="245">
        <v>3825</v>
      </c>
      <c r="C241" s="269">
        <v>2231</v>
      </c>
      <c r="E241" s="276">
        <v>115.61</v>
      </c>
      <c r="F241" s="276">
        <v>87.11</v>
      </c>
      <c r="G241" s="276">
        <v>72.92</v>
      </c>
      <c r="H241" s="276">
        <v>64.45</v>
      </c>
    </row>
    <row r="242" spans="1:8" x14ac:dyDescent="0.25">
      <c r="A242" s="264"/>
      <c r="B242" s="268"/>
      <c r="C242" s="270"/>
    </row>
    <row r="243" spans="1:8" x14ac:dyDescent="0.25">
      <c r="A243" s="264"/>
      <c r="B243" s="268"/>
      <c r="C243" s="270"/>
    </row>
    <row r="244" spans="1:8" x14ac:dyDescent="0.25">
      <c r="A244" s="264"/>
      <c r="B244" s="268"/>
      <c r="C244" s="270"/>
    </row>
    <row r="245" spans="1:8" x14ac:dyDescent="0.25">
      <c r="A245" s="264"/>
      <c r="B245" s="268"/>
      <c r="C245" s="270"/>
    </row>
    <row r="246" spans="1:8" x14ac:dyDescent="0.25">
      <c r="A246" s="264"/>
      <c r="B246" s="268"/>
      <c r="C246" s="270"/>
    </row>
    <row r="247" spans="1:8" x14ac:dyDescent="0.25">
      <c r="A247" s="264"/>
      <c r="B247" s="268"/>
      <c r="C247" s="270"/>
    </row>
    <row r="248" spans="1:8" x14ac:dyDescent="0.25">
      <c r="A248" s="264"/>
      <c r="B248" s="268"/>
      <c r="C248" s="270"/>
    </row>
    <row r="249" spans="1:8" x14ac:dyDescent="0.25">
      <c r="A249" s="264"/>
      <c r="B249" s="268"/>
      <c r="C249" s="270"/>
    </row>
    <row r="250" spans="1:8" x14ac:dyDescent="0.25">
      <c r="A250" s="264"/>
      <c r="B250" s="268"/>
      <c r="C250" s="270"/>
    </row>
    <row r="251" spans="1:8" x14ac:dyDescent="0.25">
      <c r="A251" s="264"/>
      <c r="B251" s="268"/>
      <c r="C251" s="270"/>
    </row>
    <row r="252" spans="1:8" x14ac:dyDescent="0.25">
      <c r="A252" s="264"/>
      <c r="B252" s="268"/>
      <c r="C252" s="270"/>
    </row>
    <row r="253" spans="1:8" x14ac:dyDescent="0.25">
      <c r="A253" s="264"/>
      <c r="B253" s="268"/>
      <c r="C253" s="270"/>
    </row>
    <row r="254" spans="1:8" x14ac:dyDescent="0.25">
      <c r="A254" s="264"/>
      <c r="B254" s="268"/>
      <c r="C254" s="270"/>
    </row>
    <row r="255" spans="1:8" x14ac:dyDescent="0.25">
      <c r="A255" s="264"/>
      <c r="B255" s="268"/>
      <c r="C255" s="270"/>
    </row>
    <row r="256" spans="1:8" x14ac:dyDescent="0.25">
      <c r="A256" s="264"/>
      <c r="B256" s="268"/>
      <c r="C256" s="270"/>
    </row>
    <row r="257" spans="1:3" x14ac:dyDescent="0.25">
      <c r="A257" s="264"/>
      <c r="B257" s="268"/>
      <c r="C257" s="270"/>
    </row>
    <row r="258" spans="1:3" x14ac:dyDescent="0.25">
      <c r="A258" s="264"/>
      <c r="B258" s="268"/>
      <c r="C258" s="270"/>
    </row>
    <row r="259" spans="1:3" x14ac:dyDescent="0.25">
      <c r="A259" s="264"/>
      <c r="B259" s="268"/>
      <c r="C259" s="270"/>
    </row>
    <row r="260" spans="1:3" x14ac:dyDescent="0.25">
      <c r="A260" s="264"/>
      <c r="B260" s="268"/>
      <c r="C260" s="270"/>
    </row>
    <row r="261" spans="1:3" x14ac:dyDescent="0.25">
      <c r="A261" s="264"/>
      <c r="B261" s="268"/>
      <c r="C261" s="270"/>
    </row>
    <row r="262" spans="1:3" x14ac:dyDescent="0.25">
      <c r="A262" s="264"/>
      <c r="B262" s="268"/>
      <c r="C262" s="270"/>
    </row>
    <row r="263" spans="1:3" x14ac:dyDescent="0.25">
      <c r="A263" s="264"/>
      <c r="B263" s="268"/>
      <c r="C263" s="270"/>
    </row>
    <row r="264" spans="1:3" x14ac:dyDescent="0.25">
      <c r="A264" s="264"/>
      <c r="B264" s="268"/>
      <c r="C264" s="270"/>
    </row>
    <row r="265" spans="1:3" x14ac:dyDescent="0.25">
      <c r="A265" s="264"/>
      <c r="B265" s="268"/>
      <c r="C265" s="270"/>
    </row>
    <row r="266" spans="1:3" x14ac:dyDescent="0.25">
      <c r="A266" s="264"/>
      <c r="B266" s="268"/>
      <c r="C266" s="270"/>
    </row>
    <row r="267" spans="1:3" x14ac:dyDescent="0.25">
      <c r="A267" s="264"/>
      <c r="B267" s="268"/>
      <c r="C267" s="270"/>
    </row>
    <row r="268" spans="1:3" x14ac:dyDescent="0.25">
      <c r="A268" s="264"/>
      <c r="B268" s="268"/>
      <c r="C268" s="270"/>
    </row>
    <row r="269" spans="1:3" x14ac:dyDescent="0.25">
      <c r="A269" s="264"/>
      <c r="B269" s="268"/>
      <c r="C269" s="270"/>
    </row>
    <row r="270" spans="1:3" x14ac:dyDescent="0.25">
      <c r="A270" s="264"/>
      <c r="B270" s="268"/>
      <c r="C270" s="270"/>
    </row>
    <row r="271" spans="1:3" x14ac:dyDescent="0.25">
      <c r="A271" s="264"/>
      <c r="B271" s="268"/>
      <c r="C271" s="270"/>
    </row>
    <row r="272" spans="1:3" x14ac:dyDescent="0.25">
      <c r="A272" s="264"/>
      <c r="B272" s="268"/>
      <c r="C272" s="270"/>
    </row>
    <row r="273" spans="1:3" x14ac:dyDescent="0.25">
      <c r="A273" s="264"/>
      <c r="B273" s="268"/>
      <c r="C273" s="270"/>
    </row>
    <row r="274" spans="1:3" x14ac:dyDescent="0.25">
      <c r="A274" s="264"/>
      <c r="B274" s="268"/>
      <c r="C274" s="270"/>
    </row>
    <row r="275" spans="1:3" x14ac:dyDescent="0.25">
      <c r="A275" s="264"/>
      <c r="B275" s="268"/>
      <c r="C275" s="270"/>
    </row>
    <row r="276" spans="1:3" x14ac:dyDescent="0.25">
      <c r="A276" s="264"/>
      <c r="B276" s="268"/>
      <c r="C276" s="270"/>
    </row>
    <row r="277" spans="1:3" x14ac:dyDescent="0.25">
      <c r="A277" s="264"/>
      <c r="B277" s="268"/>
      <c r="C277" s="270"/>
    </row>
    <row r="278" spans="1:3" x14ac:dyDescent="0.25">
      <c r="A278" s="264"/>
      <c r="B278" s="268"/>
      <c r="C278" s="270"/>
    </row>
    <row r="279" spans="1:3" x14ac:dyDescent="0.25">
      <c r="A279" s="264"/>
      <c r="B279" s="268"/>
      <c r="C279" s="270"/>
    </row>
    <row r="280" spans="1:3" x14ac:dyDescent="0.25">
      <c r="A280" s="264"/>
      <c r="B280" s="268"/>
      <c r="C280" s="270"/>
    </row>
    <row r="281" spans="1:3" x14ac:dyDescent="0.25">
      <c r="A281" s="264"/>
      <c r="B281" s="268"/>
      <c r="C281" s="270"/>
    </row>
    <row r="282" spans="1:3" x14ac:dyDescent="0.25">
      <c r="A282" s="264"/>
      <c r="B282" s="268"/>
      <c r="C282" s="270"/>
    </row>
    <row r="283" spans="1:3" x14ac:dyDescent="0.25">
      <c r="A283" s="264"/>
      <c r="B283" s="268"/>
      <c r="C283" s="270"/>
    </row>
    <row r="284" spans="1:3" x14ac:dyDescent="0.25">
      <c r="A284" s="264"/>
      <c r="B284" s="268"/>
      <c r="C284" s="270"/>
    </row>
    <row r="285" spans="1:3" x14ac:dyDescent="0.25">
      <c r="A285" s="264"/>
      <c r="B285" s="268"/>
      <c r="C285" s="270"/>
    </row>
    <row r="286" spans="1:3" x14ac:dyDescent="0.25">
      <c r="A286" s="264"/>
      <c r="B286" s="268"/>
      <c r="C286" s="270"/>
    </row>
    <row r="287" spans="1:3" x14ac:dyDescent="0.25">
      <c r="A287" s="264"/>
      <c r="B287" s="268"/>
      <c r="C287" s="270"/>
    </row>
    <row r="288" spans="1:3" x14ac:dyDescent="0.25">
      <c r="A288" s="264"/>
      <c r="B288" s="268"/>
      <c r="C288" s="270"/>
    </row>
    <row r="289" spans="1:3" x14ac:dyDescent="0.25">
      <c r="A289" s="264"/>
      <c r="B289" s="268"/>
      <c r="C289" s="270"/>
    </row>
    <row r="290" spans="1:3" x14ac:dyDescent="0.25">
      <c r="A290" s="264"/>
      <c r="B290" s="268"/>
      <c r="C290" s="270"/>
    </row>
    <row r="291" spans="1:3" x14ac:dyDescent="0.25">
      <c r="A291" s="264"/>
      <c r="B291" s="268"/>
      <c r="C291" s="270"/>
    </row>
    <row r="292" spans="1:3" x14ac:dyDescent="0.25">
      <c r="A292" s="264"/>
      <c r="B292" s="268"/>
      <c r="C292" s="270"/>
    </row>
    <row r="293" spans="1:3" x14ac:dyDescent="0.25">
      <c r="A293" s="264"/>
      <c r="B293" s="268"/>
      <c r="C293" s="270"/>
    </row>
    <row r="294" spans="1:3" x14ac:dyDescent="0.25">
      <c r="A294" s="264"/>
      <c r="B294" s="268"/>
      <c r="C294" s="270"/>
    </row>
    <row r="295" spans="1:3" x14ac:dyDescent="0.25">
      <c r="A295" s="264"/>
      <c r="B295" s="268"/>
      <c r="C295" s="270"/>
    </row>
    <row r="296" spans="1:3" x14ac:dyDescent="0.25">
      <c r="A296" s="264"/>
      <c r="B296" s="268"/>
      <c r="C296" s="270"/>
    </row>
    <row r="297" spans="1:3" x14ac:dyDescent="0.25">
      <c r="A297" s="264"/>
      <c r="B297" s="268"/>
      <c r="C297" s="270"/>
    </row>
    <row r="298" spans="1:3" x14ac:dyDescent="0.25">
      <c r="A298" s="264"/>
      <c r="B298" s="268"/>
      <c r="C298" s="270"/>
    </row>
    <row r="299" spans="1:3" x14ac:dyDescent="0.25">
      <c r="A299" s="264"/>
      <c r="B299" s="268"/>
      <c r="C299" s="270"/>
    </row>
    <row r="300" spans="1:3" x14ac:dyDescent="0.25">
      <c r="A300" s="264"/>
      <c r="B300" s="268"/>
      <c r="C300" s="270"/>
    </row>
    <row r="301" spans="1:3" x14ac:dyDescent="0.25">
      <c r="A301" s="264"/>
      <c r="B301" s="268"/>
      <c r="C301" s="270"/>
    </row>
    <row r="302" spans="1:3" x14ac:dyDescent="0.25">
      <c r="A302" s="264"/>
      <c r="B302" s="268"/>
      <c r="C302" s="270"/>
    </row>
    <row r="303" spans="1:3" x14ac:dyDescent="0.25">
      <c r="A303" s="264"/>
      <c r="B303" s="268"/>
      <c r="C303" s="270"/>
    </row>
    <row r="304" spans="1:3" x14ac:dyDescent="0.25">
      <c r="A304" s="264"/>
      <c r="B304" s="268"/>
      <c r="C304" s="270"/>
    </row>
    <row r="305" spans="1:3" x14ac:dyDescent="0.25">
      <c r="A305" s="264"/>
      <c r="B305" s="268"/>
      <c r="C305" s="270"/>
    </row>
    <row r="306" spans="1:3" x14ac:dyDescent="0.25">
      <c r="A306" s="264"/>
      <c r="B306" s="268"/>
      <c r="C306" s="270"/>
    </row>
    <row r="307" spans="1:3" x14ac:dyDescent="0.25">
      <c r="A307" s="264"/>
      <c r="B307" s="268"/>
      <c r="C307" s="270"/>
    </row>
    <row r="308" spans="1:3" x14ac:dyDescent="0.25">
      <c r="A308" s="264"/>
      <c r="B308" s="268"/>
      <c r="C308" s="270"/>
    </row>
    <row r="309" spans="1:3" x14ac:dyDescent="0.25">
      <c r="A309" s="264"/>
      <c r="B309" s="268"/>
      <c r="C309" s="270"/>
    </row>
    <row r="310" spans="1:3" x14ac:dyDescent="0.25">
      <c r="A310" s="264"/>
      <c r="B310" s="268"/>
      <c r="C310" s="270"/>
    </row>
    <row r="311" spans="1:3" x14ac:dyDescent="0.25">
      <c r="A311" s="264"/>
      <c r="B311" s="268"/>
      <c r="C311" s="270"/>
    </row>
    <row r="312" spans="1:3" x14ac:dyDescent="0.25">
      <c r="A312" s="264"/>
      <c r="B312" s="268"/>
      <c r="C312" s="270"/>
    </row>
    <row r="313" spans="1:3" x14ac:dyDescent="0.25">
      <c r="A313" s="264"/>
      <c r="B313" s="268"/>
      <c r="C313" s="270"/>
    </row>
    <row r="314" spans="1:3" x14ac:dyDescent="0.25">
      <c r="A314" s="264"/>
      <c r="B314" s="268"/>
      <c r="C314" s="270"/>
    </row>
    <row r="315" spans="1:3" x14ac:dyDescent="0.25">
      <c r="A315" s="264"/>
      <c r="B315" s="268"/>
      <c r="C315" s="270"/>
    </row>
    <row r="316" spans="1:3" x14ac:dyDescent="0.25">
      <c r="A316" s="264"/>
      <c r="B316" s="268"/>
      <c r="C316" s="270"/>
    </row>
    <row r="317" spans="1:3" x14ac:dyDescent="0.25">
      <c r="A317" s="264"/>
      <c r="B317" s="268"/>
      <c r="C317" s="270"/>
    </row>
    <row r="318" spans="1:3" x14ac:dyDescent="0.25">
      <c r="A318" s="264"/>
      <c r="B318" s="268"/>
      <c r="C318" s="270"/>
    </row>
    <row r="319" spans="1:3" x14ac:dyDescent="0.25">
      <c r="A319" s="264"/>
      <c r="B319" s="268"/>
      <c r="C319" s="270"/>
    </row>
    <row r="320" spans="1:3" x14ac:dyDescent="0.25">
      <c r="A320" s="264"/>
      <c r="B320" s="268"/>
      <c r="C320" s="270"/>
    </row>
    <row r="321" spans="1:3" x14ac:dyDescent="0.25">
      <c r="A321" s="264"/>
      <c r="B321" s="268"/>
      <c r="C321" s="270"/>
    </row>
    <row r="322" spans="1:3" x14ac:dyDescent="0.25">
      <c r="A322" s="264"/>
      <c r="B322" s="268"/>
      <c r="C322" s="270"/>
    </row>
    <row r="323" spans="1:3" x14ac:dyDescent="0.25">
      <c r="A323" s="264"/>
      <c r="B323" s="268"/>
      <c r="C323" s="270"/>
    </row>
    <row r="324" spans="1:3" x14ac:dyDescent="0.25">
      <c r="A324" s="264"/>
      <c r="B324" s="268"/>
      <c r="C324" s="270"/>
    </row>
    <row r="325" spans="1:3" x14ac:dyDescent="0.25">
      <c r="A325" s="264"/>
      <c r="B325" s="268"/>
      <c r="C325" s="270"/>
    </row>
    <row r="326" spans="1:3" x14ac:dyDescent="0.25">
      <c r="A326" s="264"/>
      <c r="B326" s="268"/>
      <c r="C326" s="270"/>
    </row>
    <row r="327" spans="1:3" x14ac:dyDescent="0.25">
      <c r="A327" s="264"/>
      <c r="B327" s="268"/>
      <c r="C327" s="270"/>
    </row>
    <row r="328" spans="1:3" x14ac:dyDescent="0.25">
      <c r="A328" s="264"/>
      <c r="B328" s="268"/>
      <c r="C328" s="270"/>
    </row>
    <row r="329" spans="1:3" x14ac:dyDescent="0.25">
      <c r="A329" s="264"/>
      <c r="B329" s="268"/>
      <c r="C329" s="270"/>
    </row>
    <row r="330" spans="1:3" x14ac:dyDescent="0.25">
      <c r="A330" s="264"/>
      <c r="B330" s="268"/>
      <c r="C330" s="270"/>
    </row>
    <row r="331" spans="1:3" x14ac:dyDescent="0.25">
      <c r="A331" s="264"/>
      <c r="B331" s="268"/>
      <c r="C331" s="270"/>
    </row>
    <row r="332" spans="1:3" x14ac:dyDescent="0.25">
      <c r="A332" s="264"/>
      <c r="B332" s="268"/>
      <c r="C332" s="270"/>
    </row>
    <row r="333" spans="1:3" x14ac:dyDescent="0.25">
      <c r="A333" s="264"/>
      <c r="B333" s="268"/>
      <c r="C333" s="270"/>
    </row>
    <row r="334" spans="1:3" x14ac:dyDescent="0.25">
      <c r="A334" s="264"/>
      <c r="B334" s="268"/>
      <c r="C334" s="270"/>
    </row>
    <row r="335" spans="1:3" x14ac:dyDescent="0.25">
      <c r="A335" s="264"/>
      <c r="B335" s="268"/>
      <c r="C335" s="270"/>
    </row>
    <row r="336" spans="1:3" x14ac:dyDescent="0.25">
      <c r="A336" s="264"/>
      <c r="B336" s="268"/>
      <c r="C336" s="270"/>
    </row>
    <row r="337" spans="1:3" x14ac:dyDescent="0.25">
      <c r="A337" s="264"/>
      <c r="B337" s="268"/>
      <c r="C337" s="270"/>
    </row>
    <row r="338" spans="1:3" x14ac:dyDescent="0.25">
      <c r="A338" s="264"/>
      <c r="B338" s="268"/>
      <c r="C338" s="270"/>
    </row>
    <row r="339" spans="1:3" x14ac:dyDescent="0.25">
      <c r="A339" s="264"/>
      <c r="B339" s="268"/>
      <c r="C339" s="270"/>
    </row>
    <row r="340" spans="1:3" x14ac:dyDescent="0.25">
      <c r="A340" s="264"/>
      <c r="B340" s="268"/>
      <c r="C340" s="270"/>
    </row>
    <row r="341" spans="1:3" x14ac:dyDescent="0.25">
      <c r="A341" s="264"/>
      <c r="B341" s="268"/>
      <c r="C341" s="270"/>
    </row>
    <row r="342" spans="1:3" x14ac:dyDescent="0.25">
      <c r="A342" s="264"/>
      <c r="B342" s="268"/>
      <c r="C342" s="270"/>
    </row>
    <row r="343" spans="1:3" x14ac:dyDescent="0.25">
      <c r="A343" s="264"/>
      <c r="B343" s="268"/>
      <c r="C343" s="270"/>
    </row>
    <row r="344" spans="1:3" x14ac:dyDescent="0.25">
      <c r="A344" s="264"/>
      <c r="B344" s="268"/>
      <c r="C344" s="270"/>
    </row>
    <row r="345" spans="1:3" x14ac:dyDescent="0.25">
      <c r="A345" s="264"/>
      <c r="B345" s="268"/>
      <c r="C345" s="270"/>
    </row>
    <row r="346" spans="1:3" x14ac:dyDescent="0.25">
      <c r="A346" s="264"/>
      <c r="B346" s="268"/>
      <c r="C346" s="270"/>
    </row>
    <row r="347" spans="1:3" x14ac:dyDescent="0.25">
      <c r="A347" s="264"/>
      <c r="B347" s="268"/>
      <c r="C347" s="270"/>
    </row>
    <row r="348" spans="1:3" x14ac:dyDescent="0.25">
      <c r="A348" s="264"/>
      <c r="B348" s="268"/>
      <c r="C348" s="270"/>
    </row>
    <row r="349" spans="1:3" x14ac:dyDescent="0.25">
      <c r="A349" s="264"/>
      <c r="B349" s="268"/>
      <c r="C349" s="270"/>
    </row>
    <row r="350" spans="1:3" x14ac:dyDescent="0.25">
      <c r="A350" s="264"/>
      <c r="B350" s="268"/>
      <c r="C350" s="270"/>
    </row>
    <row r="351" spans="1:3" x14ac:dyDescent="0.25">
      <c r="A351" s="264"/>
      <c r="B351" s="268"/>
      <c r="C351" s="270"/>
    </row>
    <row r="352" spans="1:3" x14ac:dyDescent="0.25">
      <c r="A352" s="264"/>
      <c r="B352" s="268"/>
      <c r="C352" s="270"/>
    </row>
    <row r="353" spans="1:3" x14ac:dyDescent="0.25">
      <c r="A353" s="264"/>
      <c r="B353" s="268"/>
      <c r="C353" s="270"/>
    </row>
    <row r="354" spans="1:3" x14ac:dyDescent="0.25">
      <c r="A354" s="264"/>
      <c r="B354" s="268"/>
      <c r="C354" s="270"/>
    </row>
    <row r="355" spans="1:3" x14ac:dyDescent="0.25">
      <c r="A355" s="264"/>
      <c r="B355" s="268"/>
      <c r="C355" s="270"/>
    </row>
    <row r="356" spans="1:3" x14ac:dyDescent="0.25">
      <c r="A356" s="264"/>
      <c r="B356" s="268"/>
      <c r="C356" s="270"/>
    </row>
    <row r="357" spans="1:3" x14ac:dyDescent="0.25">
      <c r="A357" s="264"/>
      <c r="B357" s="268"/>
      <c r="C357" s="270"/>
    </row>
    <row r="358" spans="1:3" x14ac:dyDescent="0.25">
      <c r="A358" s="264"/>
      <c r="B358" s="268"/>
      <c r="C358" s="270"/>
    </row>
    <row r="359" spans="1:3" x14ac:dyDescent="0.25">
      <c r="A359" s="264"/>
      <c r="B359" s="268"/>
      <c r="C359" s="270"/>
    </row>
    <row r="360" spans="1:3" x14ac:dyDescent="0.25">
      <c r="A360" s="264"/>
      <c r="B360" s="268"/>
      <c r="C360" s="270"/>
    </row>
    <row r="361" spans="1:3" x14ac:dyDescent="0.25">
      <c r="A361" s="264"/>
      <c r="B361" s="268"/>
      <c r="C361" s="270"/>
    </row>
    <row r="362" spans="1:3" x14ac:dyDescent="0.25">
      <c r="A362" s="264"/>
      <c r="B362" s="268"/>
      <c r="C362" s="270"/>
    </row>
    <row r="363" spans="1:3" x14ac:dyDescent="0.25">
      <c r="A363" s="264"/>
      <c r="B363" s="268"/>
      <c r="C363" s="270"/>
    </row>
    <row r="364" spans="1:3" x14ac:dyDescent="0.25">
      <c r="A364" s="264"/>
      <c r="B364" s="268"/>
      <c r="C364" s="270"/>
    </row>
    <row r="365" spans="1:3" x14ac:dyDescent="0.25">
      <c r="A365" s="264"/>
      <c r="B365" s="268"/>
      <c r="C365" s="270"/>
    </row>
    <row r="366" spans="1:3" x14ac:dyDescent="0.25">
      <c r="A366" s="264"/>
      <c r="B366" s="268"/>
      <c r="C366" s="270"/>
    </row>
    <row r="367" spans="1:3" x14ac:dyDescent="0.25">
      <c r="A367" s="264"/>
      <c r="B367" s="268"/>
      <c r="C367" s="270"/>
    </row>
    <row r="368" spans="1:3" x14ac:dyDescent="0.25">
      <c r="A368" s="264"/>
      <c r="B368" s="268"/>
      <c r="C368" s="270"/>
    </row>
    <row r="369" spans="1:3" x14ac:dyDescent="0.25">
      <c r="A369" s="264"/>
      <c r="B369" s="268"/>
      <c r="C369" s="270"/>
    </row>
    <row r="370" spans="1:3" x14ac:dyDescent="0.25">
      <c r="A370" s="264"/>
      <c r="B370" s="268"/>
      <c r="C370" s="270"/>
    </row>
    <row r="371" spans="1:3" x14ac:dyDescent="0.25">
      <c r="A371" s="264"/>
      <c r="B371" s="268"/>
      <c r="C371" s="270"/>
    </row>
    <row r="372" spans="1:3" x14ac:dyDescent="0.25">
      <c r="A372" s="264"/>
      <c r="B372" s="268"/>
      <c r="C372" s="270"/>
    </row>
    <row r="373" spans="1:3" x14ac:dyDescent="0.25">
      <c r="A373" s="264"/>
      <c r="B373" s="268"/>
      <c r="C373" s="270"/>
    </row>
    <row r="374" spans="1:3" x14ac:dyDescent="0.25">
      <c r="A374" s="264"/>
      <c r="B374" s="268"/>
      <c r="C374" s="270"/>
    </row>
    <row r="375" spans="1:3" x14ac:dyDescent="0.25">
      <c r="A375" s="264"/>
      <c r="B375" s="268"/>
      <c r="C375" s="270"/>
    </row>
    <row r="376" spans="1:3" x14ac:dyDescent="0.25">
      <c r="A376" s="264"/>
      <c r="B376" s="268"/>
      <c r="C376" s="270"/>
    </row>
    <row r="377" spans="1:3" x14ac:dyDescent="0.25">
      <c r="A377" s="264"/>
      <c r="B377" s="268"/>
      <c r="C377" s="270"/>
    </row>
    <row r="378" spans="1:3" x14ac:dyDescent="0.25">
      <c r="A378" s="264"/>
      <c r="B378" s="268"/>
      <c r="C378" s="270"/>
    </row>
    <row r="379" spans="1:3" x14ac:dyDescent="0.25">
      <c r="A379" s="264"/>
      <c r="B379" s="268"/>
      <c r="C379" s="270"/>
    </row>
    <row r="380" spans="1:3" x14ac:dyDescent="0.25">
      <c r="A380" s="264"/>
      <c r="B380" s="268"/>
      <c r="C380" s="270"/>
    </row>
    <row r="381" spans="1:3" x14ac:dyDescent="0.25">
      <c r="A381" s="264"/>
      <c r="B381" s="268"/>
      <c r="C381" s="270"/>
    </row>
    <row r="382" spans="1:3" x14ac:dyDescent="0.25">
      <c r="A382" s="264"/>
      <c r="B382" s="268"/>
      <c r="C382" s="270"/>
    </row>
    <row r="383" spans="1:3" x14ac:dyDescent="0.25">
      <c r="A383" s="264"/>
      <c r="B383" s="268"/>
      <c r="C383" s="270"/>
    </row>
    <row r="384" spans="1:3" x14ac:dyDescent="0.25">
      <c r="A384" s="264"/>
      <c r="B384" s="268"/>
      <c r="C384" s="270"/>
    </row>
    <row r="385" spans="1:3" x14ac:dyDescent="0.25">
      <c r="A385" s="264"/>
      <c r="B385" s="268"/>
      <c r="C385" s="270"/>
    </row>
    <row r="386" spans="1:3" x14ac:dyDescent="0.25">
      <c r="A386" s="264"/>
      <c r="B386" s="268"/>
      <c r="C386" s="270"/>
    </row>
    <row r="387" spans="1:3" x14ac:dyDescent="0.25">
      <c r="A387" s="264"/>
      <c r="B387" s="268"/>
      <c r="C387" s="270"/>
    </row>
    <row r="388" spans="1:3" x14ac:dyDescent="0.25">
      <c r="A388" s="264"/>
      <c r="B388" s="268"/>
      <c r="C388" s="270"/>
    </row>
    <row r="389" spans="1:3" x14ac:dyDescent="0.25">
      <c r="A389" s="264"/>
      <c r="B389" s="268"/>
      <c r="C389" s="270"/>
    </row>
    <row r="390" spans="1:3" x14ac:dyDescent="0.25">
      <c r="A390" s="264"/>
      <c r="B390" s="268"/>
      <c r="C390" s="270"/>
    </row>
    <row r="391" spans="1:3" x14ac:dyDescent="0.25">
      <c r="A391" s="264"/>
      <c r="B391" s="268"/>
      <c r="C391" s="270"/>
    </row>
    <row r="392" spans="1:3" x14ac:dyDescent="0.25">
      <c r="A392" s="264"/>
      <c r="B392" s="268"/>
      <c r="C392" s="270"/>
    </row>
    <row r="393" spans="1:3" x14ac:dyDescent="0.25">
      <c r="A393" s="264"/>
      <c r="B393" s="268"/>
      <c r="C393" s="270"/>
    </row>
    <row r="394" spans="1:3" x14ac:dyDescent="0.25">
      <c r="A394" s="264"/>
      <c r="B394" s="268"/>
      <c r="C394" s="270"/>
    </row>
    <row r="395" spans="1:3" x14ac:dyDescent="0.25">
      <c r="A395" s="264"/>
      <c r="B395" s="268"/>
      <c r="C395" s="270"/>
    </row>
    <row r="396" spans="1:3" x14ac:dyDescent="0.25">
      <c r="A396" s="264"/>
      <c r="B396" s="268"/>
      <c r="C396" s="270"/>
    </row>
    <row r="397" spans="1:3" x14ac:dyDescent="0.25">
      <c r="A397" s="264"/>
      <c r="B397" s="268"/>
      <c r="C397" s="270"/>
    </row>
    <row r="398" spans="1:3" x14ac:dyDescent="0.25">
      <c r="A398" s="264"/>
      <c r="B398" s="268"/>
      <c r="C398" s="270"/>
    </row>
    <row r="399" spans="1:3" x14ac:dyDescent="0.25">
      <c r="A399" s="264"/>
      <c r="B399" s="268"/>
      <c r="C399" s="270"/>
    </row>
    <row r="400" spans="1:3" x14ac:dyDescent="0.25">
      <c r="A400" s="264"/>
      <c r="B400" s="268"/>
      <c r="C400" s="270"/>
    </row>
    <row r="401" spans="1:3" x14ac:dyDescent="0.25">
      <c r="A401" s="264"/>
      <c r="B401" s="268"/>
      <c r="C401" s="270"/>
    </row>
    <row r="402" spans="1:3" x14ac:dyDescent="0.25">
      <c r="A402" s="264"/>
      <c r="B402" s="268"/>
      <c r="C402" s="270"/>
    </row>
    <row r="403" spans="1:3" x14ac:dyDescent="0.25">
      <c r="A403" s="264"/>
      <c r="B403" s="268"/>
      <c r="C403" s="270"/>
    </row>
    <row r="404" spans="1:3" x14ac:dyDescent="0.25">
      <c r="A404" s="264"/>
      <c r="B404" s="268"/>
      <c r="C404" s="270"/>
    </row>
    <row r="405" spans="1:3" x14ac:dyDescent="0.25">
      <c r="A405" s="264"/>
      <c r="B405" s="268"/>
      <c r="C405" s="270"/>
    </row>
    <row r="406" spans="1:3" x14ac:dyDescent="0.25">
      <c r="A406" s="264"/>
      <c r="B406" s="268"/>
      <c r="C406" s="270"/>
    </row>
    <row r="407" spans="1:3" x14ac:dyDescent="0.25">
      <c r="A407" s="264"/>
      <c r="B407" s="268"/>
      <c r="C407" s="270"/>
    </row>
    <row r="408" spans="1:3" x14ac:dyDescent="0.25">
      <c r="A408" s="264"/>
      <c r="B408" s="268"/>
      <c r="C408" s="270"/>
    </row>
    <row r="409" spans="1:3" x14ac:dyDescent="0.25">
      <c r="A409" s="264"/>
      <c r="B409" s="268"/>
      <c r="C409" s="270"/>
    </row>
    <row r="410" spans="1:3" x14ac:dyDescent="0.25">
      <c r="A410" s="264"/>
      <c r="B410" s="268"/>
      <c r="C410" s="270"/>
    </row>
    <row r="411" spans="1:3" x14ac:dyDescent="0.25">
      <c r="A411" s="264"/>
      <c r="B411" s="268"/>
      <c r="C411" s="270"/>
    </row>
    <row r="412" spans="1:3" x14ac:dyDescent="0.25">
      <c r="A412" s="264"/>
      <c r="B412" s="268"/>
      <c r="C412" s="270"/>
    </row>
    <row r="413" spans="1:3" x14ac:dyDescent="0.25">
      <c r="A413" s="264"/>
      <c r="B413" s="268"/>
      <c r="C413" s="270"/>
    </row>
    <row r="414" spans="1:3" x14ac:dyDescent="0.25">
      <c r="A414" s="264"/>
      <c r="B414" s="268"/>
      <c r="C414" s="270"/>
    </row>
    <row r="415" spans="1:3" x14ac:dyDescent="0.25">
      <c r="A415" s="264"/>
      <c r="B415" s="268"/>
      <c r="C415" s="270"/>
    </row>
    <row r="416" spans="1:3" x14ac:dyDescent="0.25">
      <c r="A416" s="264"/>
      <c r="B416" s="268"/>
      <c r="C416" s="270"/>
    </row>
    <row r="417" spans="1:3" x14ac:dyDescent="0.25">
      <c r="A417" s="264"/>
      <c r="B417" s="268"/>
      <c r="C417" s="270"/>
    </row>
    <row r="418" spans="1:3" x14ac:dyDescent="0.25">
      <c r="A418" s="264"/>
      <c r="B418" s="268"/>
      <c r="C418" s="270"/>
    </row>
    <row r="419" spans="1:3" x14ac:dyDescent="0.25">
      <c r="A419" s="264"/>
      <c r="B419" s="268"/>
      <c r="C419" s="270"/>
    </row>
    <row r="420" spans="1:3" x14ac:dyDescent="0.25">
      <c r="A420" s="264"/>
      <c r="B420" s="268"/>
      <c r="C420" s="270"/>
    </row>
    <row r="421" spans="1:3" x14ac:dyDescent="0.25">
      <c r="A421" s="264"/>
      <c r="B421" s="268"/>
      <c r="C421" s="270"/>
    </row>
    <row r="422" spans="1:3" x14ac:dyDescent="0.25">
      <c r="A422" s="264"/>
      <c r="B422" s="268"/>
      <c r="C422" s="270"/>
    </row>
    <row r="423" spans="1:3" x14ac:dyDescent="0.25">
      <c r="A423" s="264"/>
      <c r="B423" s="268"/>
      <c r="C423" s="270"/>
    </row>
    <row r="424" spans="1:3" x14ac:dyDescent="0.25">
      <c r="A424" s="264"/>
      <c r="B424" s="268"/>
      <c r="C424" s="270"/>
    </row>
    <row r="425" spans="1:3" x14ac:dyDescent="0.25">
      <c r="A425" s="264"/>
      <c r="B425" s="268"/>
      <c r="C425" s="270"/>
    </row>
    <row r="426" spans="1:3" x14ac:dyDescent="0.25">
      <c r="A426" s="264"/>
      <c r="B426" s="268"/>
      <c r="C426" s="270"/>
    </row>
    <row r="427" spans="1:3" x14ac:dyDescent="0.25">
      <c r="A427" s="264"/>
      <c r="B427" s="268"/>
      <c r="C427" s="270"/>
    </row>
    <row r="428" spans="1:3" x14ac:dyDescent="0.25">
      <c r="A428" s="264"/>
      <c r="B428" s="268"/>
      <c r="C428" s="270"/>
    </row>
    <row r="429" spans="1:3" x14ac:dyDescent="0.25">
      <c r="A429" s="264"/>
      <c r="B429" s="268"/>
      <c r="C429" s="270"/>
    </row>
    <row r="430" spans="1:3" x14ac:dyDescent="0.25">
      <c r="A430" s="264"/>
      <c r="B430" s="268"/>
      <c r="C430" s="270"/>
    </row>
    <row r="431" spans="1:3" x14ac:dyDescent="0.25">
      <c r="A431" s="264"/>
      <c r="B431" s="268"/>
      <c r="C431" s="270"/>
    </row>
    <row r="432" spans="1:3" x14ac:dyDescent="0.25">
      <c r="A432" s="264"/>
      <c r="B432" s="268"/>
      <c r="C432" s="270"/>
    </row>
    <row r="433" spans="1:3" x14ac:dyDescent="0.25">
      <c r="A433" s="264"/>
      <c r="B433" s="268"/>
      <c r="C433" s="270"/>
    </row>
    <row r="434" spans="1:3" x14ac:dyDescent="0.25">
      <c r="A434" s="264"/>
      <c r="B434" s="268"/>
      <c r="C434" s="270"/>
    </row>
    <row r="435" spans="1:3" x14ac:dyDescent="0.25">
      <c r="A435" s="264"/>
      <c r="B435" s="268"/>
      <c r="C435" s="270"/>
    </row>
    <row r="436" spans="1:3" x14ac:dyDescent="0.25">
      <c r="A436" s="264"/>
      <c r="B436" s="268"/>
      <c r="C436" s="270"/>
    </row>
    <row r="437" spans="1:3" x14ac:dyDescent="0.25">
      <c r="A437" s="264"/>
      <c r="B437" s="268"/>
      <c r="C437" s="270"/>
    </row>
    <row r="438" spans="1:3" x14ac:dyDescent="0.25">
      <c r="A438" s="264"/>
      <c r="B438" s="268"/>
      <c r="C438" s="270"/>
    </row>
    <row r="439" spans="1:3" x14ac:dyDescent="0.25">
      <c r="A439" s="264"/>
      <c r="B439" s="268"/>
      <c r="C439" s="270"/>
    </row>
    <row r="440" spans="1:3" x14ac:dyDescent="0.25">
      <c r="A440" s="264"/>
      <c r="B440" s="268"/>
      <c r="C440" s="270"/>
    </row>
    <row r="441" spans="1:3" x14ac:dyDescent="0.25">
      <c r="A441" s="264"/>
      <c r="B441" s="268"/>
      <c r="C441" s="270"/>
    </row>
    <row r="442" spans="1:3" x14ac:dyDescent="0.25">
      <c r="A442" s="264"/>
      <c r="B442" s="268"/>
      <c r="C442" s="270"/>
    </row>
    <row r="443" spans="1:3" x14ac:dyDescent="0.25">
      <c r="A443" s="264"/>
      <c r="B443" s="268"/>
      <c r="C443" s="270"/>
    </row>
    <row r="444" spans="1:3" x14ac:dyDescent="0.25">
      <c r="A444" s="264"/>
      <c r="B444" s="268"/>
      <c r="C444" s="270"/>
    </row>
    <row r="445" spans="1:3" x14ac:dyDescent="0.25">
      <c r="A445" s="264"/>
      <c r="B445" s="268"/>
      <c r="C445" s="270"/>
    </row>
    <row r="446" spans="1:3" x14ac:dyDescent="0.25">
      <c r="A446" s="264"/>
      <c r="B446" s="268"/>
      <c r="C446" s="270"/>
    </row>
    <row r="447" spans="1:3" x14ac:dyDescent="0.25">
      <c r="A447" s="264"/>
      <c r="B447" s="268"/>
      <c r="C447" s="270"/>
    </row>
    <row r="448" spans="1:3" x14ac:dyDescent="0.25">
      <c r="A448" s="264"/>
      <c r="B448" s="268"/>
      <c r="C448" s="270"/>
    </row>
    <row r="449" spans="1:3" x14ac:dyDescent="0.25">
      <c r="A449" s="264"/>
      <c r="B449" s="268"/>
      <c r="C449" s="270"/>
    </row>
    <row r="450" spans="1:3" x14ac:dyDescent="0.25">
      <c r="A450" s="264"/>
      <c r="B450" s="268"/>
      <c r="C450" s="270"/>
    </row>
    <row r="451" spans="1:3" x14ac:dyDescent="0.25">
      <c r="A451" s="264"/>
      <c r="B451" s="268"/>
      <c r="C451" s="270"/>
    </row>
    <row r="452" spans="1:3" x14ac:dyDescent="0.25">
      <c r="A452" s="264"/>
      <c r="B452" s="268"/>
      <c r="C452" s="270"/>
    </row>
    <row r="453" spans="1:3" x14ac:dyDescent="0.25">
      <c r="A453" s="264"/>
      <c r="B453" s="268"/>
      <c r="C453" s="270"/>
    </row>
    <row r="454" spans="1:3" x14ac:dyDescent="0.25">
      <c r="A454" s="264"/>
      <c r="B454" s="268"/>
      <c r="C454" s="270"/>
    </row>
    <row r="455" spans="1:3" x14ac:dyDescent="0.25">
      <c r="A455" s="264"/>
      <c r="B455" s="268"/>
      <c r="C455" s="270"/>
    </row>
    <row r="456" spans="1:3" x14ac:dyDescent="0.25">
      <c r="A456" s="264"/>
      <c r="B456" s="268"/>
      <c r="C456" s="270"/>
    </row>
    <row r="457" spans="1:3" x14ac:dyDescent="0.25">
      <c r="A457" s="264"/>
      <c r="B457" s="268"/>
      <c r="C457" s="270"/>
    </row>
    <row r="458" spans="1:3" x14ac:dyDescent="0.25">
      <c r="A458" s="264"/>
      <c r="B458" s="268"/>
      <c r="C458" s="270"/>
    </row>
    <row r="459" spans="1:3" x14ac:dyDescent="0.25">
      <c r="A459" s="264"/>
      <c r="B459" s="268"/>
      <c r="C459" s="270"/>
    </row>
    <row r="460" spans="1:3" x14ac:dyDescent="0.25">
      <c r="A460" s="264"/>
      <c r="B460" s="268"/>
      <c r="C460" s="270"/>
    </row>
    <row r="461" spans="1:3" x14ac:dyDescent="0.25">
      <c r="A461" s="264"/>
      <c r="B461" s="268"/>
      <c r="C461" s="270"/>
    </row>
    <row r="462" spans="1:3" x14ac:dyDescent="0.25">
      <c r="A462" s="264"/>
      <c r="B462" s="268"/>
      <c r="C462" s="270"/>
    </row>
    <row r="463" spans="1:3" x14ac:dyDescent="0.25">
      <c r="A463" s="264"/>
      <c r="B463" s="268"/>
      <c r="C463" s="270"/>
    </row>
    <row r="464" spans="1:3" x14ac:dyDescent="0.25">
      <c r="A464" s="264"/>
      <c r="B464" s="268"/>
      <c r="C464" s="270"/>
    </row>
    <row r="465" spans="1:3" x14ac:dyDescent="0.25">
      <c r="A465" s="264"/>
      <c r="B465" s="268"/>
      <c r="C465" s="270"/>
    </row>
    <row r="466" spans="1:3" x14ac:dyDescent="0.25">
      <c r="A466" s="264"/>
      <c r="B466" s="268"/>
      <c r="C466" s="270"/>
    </row>
    <row r="467" spans="1:3" x14ac:dyDescent="0.25">
      <c r="A467" s="264"/>
      <c r="B467" s="268"/>
      <c r="C467" s="270"/>
    </row>
    <row r="468" spans="1:3" x14ac:dyDescent="0.25">
      <c r="A468" s="264"/>
      <c r="B468" s="268"/>
      <c r="C468" s="270"/>
    </row>
    <row r="469" spans="1:3" x14ac:dyDescent="0.25">
      <c r="A469" s="264"/>
      <c r="B469" s="268"/>
      <c r="C469" s="270"/>
    </row>
    <row r="470" spans="1:3" x14ac:dyDescent="0.25">
      <c r="A470" s="264"/>
      <c r="B470" s="268"/>
      <c r="C470" s="270"/>
    </row>
    <row r="471" spans="1:3" x14ac:dyDescent="0.25">
      <c r="A471" s="264"/>
      <c r="B471" s="268"/>
      <c r="C471" s="270"/>
    </row>
    <row r="472" spans="1:3" x14ac:dyDescent="0.25">
      <c r="A472" s="264"/>
      <c r="B472" s="268"/>
      <c r="C472" s="270"/>
    </row>
    <row r="473" spans="1:3" x14ac:dyDescent="0.25">
      <c r="A473" s="264"/>
      <c r="B473" s="268"/>
      <c r="C473" s="270"/>
    </row>
    <row r="474" spans="1:3" x14ac:dyDescent="0.25">
      <c r="A474" s="264"/>
      <c r="B474" s="268"/>
      <c r="C474" s="270"/>
    </row>
    <row r="475" spans="1:3" x14ac:dyDescent="0.25">
      <c r="A475" s="264"/>
      <c r="B475" s="268"/>
      <c r="C475" s="270"/>
    </row>
    <row r="476" spans="1:3" x14ac:dyDescent="0.25">
      <c r="A476" s="264"/>
      <c r="B476" s="268"/>
      <c r="C476" s="270"/>
    </row>
    <row r="477" spans="1:3" x14ac:dyDescent="0.25">
      <c r="A477" s="264"/>
      <c r="B477" s="268"/>
      <c r="C477" s="270"/>
    </row>
    <row r="478" spans="1:3" x14ac:dyDescent="0.25">
      <c r="A478" s="264"/>
      <c r="B478" s="268"/>
      <c r="C478" s="270"/>
    </row>
    <row r="479" spans="1:3" x14ac:dyDescent="0.25">
      <c r="A479" s="264"/>
      <c r="B479" s="268"/>
      <c r="C479" s="270"/>
    </row>
    <row r="480" spans="1:3" x14ac:dyDescent="0.25">
      <c r="A480" s="264"/>
      <c r="B480" s="268"/>
      <c r="C480" s="270"/>
    </row>
    <row r="481" spans="1:3" x14ac:dyDescent="0.25">
      <c r="A481" s="264"/>
      <c r="B481" s="268"/>
      <c r="C481" s="270"/>
    </row>
    <row r="482" spans="1:3" x14ac:dyDescent="0.25">
      <c r="A482" s="264"/>
      <c r="B482" s="268"/>
      <c r="C482" s="270"/>
    </row>
    <row r="483" spans="1:3" x14ac:dyDescent="0.25">
      <c r="A483" s="264"/>
      <c r="B483" s="268"/>
      <c r="C483" s="270"/>
    </row>
    <row r="484" spans="1:3" x14ac:dyDescent="0.25">
      <c r="A484" s="264"/>
      <c r="B484" s="268"/>
      <c r="C484" s="270"/>
    </row>
    <row r="485" spans="1:3" x14ac:dyDescent="0.25">
      <c r="A485" s="264"/>
      <c r="B485" s="268"/>
      <c r="C485" s="270"/>
    </row>
    <row r="486" spans="1:3" x14ac:dyDescent="0.25">
      <c r="A486" s="264"/>
      <c r="B486" s="268"/>
      <c r="C486" s="270"/>
    </row>
    <row r="487" spans="1:3" x14ac:dyDescent="0.25">
      <c r="A487" s="264"/>
      <c r="B487" s="268"/>
      <c r="C487" s="270"/>
    </row>
    <row r="488" spans="1:3" x14ac:dyDescent="0.25">
      <c r="A488" s="264"/>
      <c r="B488" s="268"/>
      <c r="C488" s="270"/>
    </row>
    <row r="489" spans="1:3" x14ac:dyDescent="0.25">
      <c r="A489" s="264"/>
      <c r="B489" s="268"/>
      <c r="C489" s="270"/>
    </row>
    <row r="490" spans="1:3" x14ac:dyDescent="0.25">
      <c r="A490" s="264"/>
      <c r="B490" s="268"/>
      <c r="C490" s="270"/>
    </row>
    <row r="491" spans="1:3" x14ac:dyDescent="0.25">
      <c r="A491" s="264"/>
      <c r="B491" s="268"/>
      <c r="C491" s="270"/>
    </row>
    <row r="492" spans="1:3" x14ac:dyDescent="0.25">
      <c r="A492" s="264"/>
      <c r="B492" s="268"/>
      <c r="C492" s="270"/>
    </row>
    <row r="493" spans="1:3" x14ac:dyDescent="0.25">
      <c r="A493" s="264"/>
      <c r="B493" s="268"/>
      <c r="C493" s="270"/>
    </row>
    <row r="494" spans="1:3" x14ac:dyDescent="0.25">
      <c r="A494" s="264"/>
      <c r="B494" s="268"/>
      <c r="C494" s="270"/>
    </row>
    <row r="495" spans="1:3" x14ac:dyDescent="0.25">
      <c r="A495" s="264"/>
      <c r="B495" s="268"/>
      <c r="C495" s="270"/>
    </row>
    <row r="496" spans="1:3" x14ac:dyDescent="0.25">
      <c r="A496" s="264"/>
      <c r="B496" s="268"/>
      <c r="C496" s="270"/>
    </row>
    <row r="497" spans="1:3" x14ac:dyDescent="0.25">
      <c r="A497" s="264"/>
      <c r="B497" s="268"/>
      <c r="C497" s="270"/>
    </row>
    <row r="498" spans="1:3" x14ac:dyDescent="0.25">
      <c r="A498" s="264"/>
      <c r="B498" s="268"/>
      <c r="C498" s="270"/>
    </row>
    <row r="499" spans="1:3" x14ac:dyDescent="0.25">
      <c r="A499" s="264"/>
      <c r="B499" s="268"/>
      <c r="C499" s="270"/>
    </row>
    <row r="500" spans="1:3" x14ac:dyDescent="0.25">
      <c r="A500" s="264"/>
      <c r="B500" s="268"/>
      <c r="C500" s="270"/>
    </row>
    <row r="501" spans="1:3" x14ac:dyDescent="0.25">
      <c r="A501" s="264"/>
      <c r="B501" s="268"/>
      <c r="C501" s="270"/>
    </row>
    <row r="502" spans="1:3" x14ac:dyDescent="0.25">
      <c r="A502" s="264"/>
      <c r="B502" s="268"/>
      <c r="C502" s="270"/>
    </row>
    <row r="503" spans="1:3" x14ac:dyDescent="0.25">
      <c r="A503" s="264"/>
      <c r="B503" s="268"/>
      <c r="C503" s="270"/>
    </row>
    <row r="504" spans="1:3" x14ac:dyDescent="0.25">
      <c r="A504" s="264"/>
      <c r="B504" s="268"/>
      <c r="C504" s="270"/>
    </row>
    <row r="505" spans="1:3" x14ac:dyDescent="0.25">
      <c r="A505" s="264"/>
      <c r="B505" s="268"/>
      <c r="C505" s="270"/>
    </row>
    <row r="506" spans="1:3" x14ac:dyDescent="0.25">
      <c r="A506" s="264"/>
      <c r="B506" s="268"/>
      <c r="C506" s="270"/>
    </row>
    <row r="507" spans="1:3" x14ac:dyDescent="0.25">
      <c r="A507" s="264"/>
      <c r="B507" s="268"/>
      <c r="C507" s="270"/>
    </row>
    <row r="508" spans="1:3" x14ac:dyDescent="0.25">
      <c r="A508" s="264"/>
      <c r="B508" s="268"/>
      <c r="C508" s="270"/>
    </row>
    <row r="509" spans="1:3" x14ac:dyDescent="0.25">
      <c r="A509" s="264"/>
      <c r="B509" s="268"/>
      <c r="C509" s="270"/>
    </row>
    <row r="510" spans="1:3" x14ac:dyDescent="0.25">
      <c r="A510" s="264"/>
      <c r="B510" s="268"/>
      <c r="C510" s="270"/>
    </row>
    <row r="511" spans="1:3" x14ac:dyDescent="0.25">
      <c r="A511" s="264"/>
      <c r="B511" s="268"/>
      <c r="C511" s="270"/>
    </row>
    <row r="512" spans="1:3" x14ac:dyDescent="0.25">
      <c r="A512" s="264"/>
      <c r="B512" s="268"/>
      <c r="C512" s="270"/>
    </row>
    <row r="513" spans="1:3" x14ac:dyDescent="0.25">
      <c r="A513" s="264"/>
      <c r="B513" s="268"/>
      <c r="C513" s="270"/>
    </row>
    <row r="514" spans="1:3" x14ac:dyDescent="0.25">
      <c r="A514" s="264"/>
      <c r="B514" s="268"/>
      <c r="C514" s="270"/>
    </row>
    <row r="515" spans="1:3" x14ac:dyDescent="0.25">
      <c r="A515" s="264"/>
      <c r="B515" s="268"/>
      <c r="C515" s="270"/>
    </row>
    <row r="516" spans="1:3" x14ac:dyDescent="0.25">
      <c r="A516" s="264"/>
      <c r="B516" s="268"/>
      <c r="C516" s="270"/>
    </row>
    <row r="517" spans="1:3" x14ac:dyDescent="0.25">
      <c r="A517" s="264"/>
      <c r="B517" s="268"/>
      <c r="C517" s="270"/>
    </row>
    <row r="518" spans="1:3" x14ac:dyDescent="0.25">
      <c r="A518" s="264"/>
      <c r="B518" s="268"/>
      <c r="C518" s="270"/>
    </row>
    <row r="519" spans="1:3" x14ac:dyDescent="0.25">
      <c r="A519" s="264"/>
      <c r="B519" s="268"/>
      <c r="C519" s="270"/>
    </row>
    <row r="520" spans="1:3" x14ac:dyDescent="0.25">
      <c r="A520" s="264"/>
      <c r="B520" s="268"/>
      <c r="C520" s="270"/>
    </row>
    <row r="521" spans="1:3" x14ac:dyDescent="0.25">
      <c r="A521" s="264"/>
      <c r="B521" s="268"/>
      <c r="C521" s="270"/>
    </row>
    <row r="522" spans="1:3" x14ac:dyDescent="0.25">
      <c r="A522" s="264"/>
      <c r="B522" s="268"/>
      <c r="C522" s="270"/>
    </row>
    <row r="523" spans="1:3" x14ac:dyDescent="0.25">
      <c r="A523" s="264"/>
      <c r="B523" s="268"/>
      <c r="C523" s="270"/>
    </row>
    <row r="524" spans="1:3" x14ac:dyDescent="0.25">
      <c r="A524" s="264"/>
      <c r="B524" s="268"/>
      <c r="C524" s="270"/>
    </row>
    <row r="525" spans="1:3" x14ac:dyDescent="0.25">
      <c r="A525" s="264"/>
      <c r="B525" s="268"/>
      <c r="C525" s="270"/>
    </row>
    <row r="526" spans="1:3" x14ac:dyDescent="0.25">
      <c r="A526" s="264"/>
      <c r="B526" s="268"/>
      <c r="C526" s="270"/>
    </row>
    <row r="527" spans="1:3" x14ac:dyDescent="0.25">
      <c r="A527" s="264"/>
      <c r="B527" s="268"/>
      <c r="C527" s="270"/>
    </row>
    <row r="528" spans="1:3" x14ac:dyDescent="0.25">
      <c r="A528" s="264"/>
      <c r="B528" s="268"/>
      <c r="C528" s="270"/>
    </row>
    <row r="529" spans="1:3" x14ac:dyDescent="0.25">
      <c r="A529" s="264"/>
      <c r="B529" s="268"/>
      <c r="C529" s="270"/>
    </row>
    <row r="530" spans="1:3" x14ac:dyDescent="0.25">
      <c r="A530" s="264"/>
      <c r="B530" s="268"/>
      <c r="C530" s="270"/>
    </row>
    <row r="531" spans="1:3" x14ac:dyDescent="0.25">
      <c r="A531" s="264"/>
      <c r="B531" s="268"/>
      <c r="C531" s="270"/>
    </row>
    <row r="532" spans="1:3" x14ac:dyDescent="0.25">
      <c r="A532" s="264"/>
      <c r="B532" s="268"/>
      <c r="C532" s="270"/>
    </row>
    <row r="533" spans="1:3" x14ac:dyDescent="0.25">
      <c r="A533" s="264"/>
      <c r="B533" s="268"/>
      <c r="C533" s="270"/>
    </row>
    <row r="534" spans="1:3" x14ac:dyDescent="0.25">
      <c r="A534" s="264"/>
      <c r="B534" s="268"/>
      <c r="C534" s="270"/>
    </row>
    <row r="535" spans="1:3" x14ac:dyDescent="0.25">
      <c r="A535" s="264"/>
      <c r="B535" s="268"/>
      <c r="C535" s="270"/>
    </row>
    <row r="536" spans="1:3" x14ac:dyDescent="0.25">
      <c r="A536" s="264"/>
      <c r="B536" s="268"/>
      <c r="C536" s="270"/>
    </row>
    <row r="537" spans="1:3" x14ac:dyDescent="0.25">
      <c r="A537" s="264"/>
      <c r="B537" s="268"/>
      <c r="C537" s="270"/>
    </row>
    <row r="538" spans="1:3" x14ac:dyDescent="0.25">
      <c r="A538" s="264"/>
      <c r="B538" s="268"/>
      <c r="C538" s="270"/>
    </row>
    <row r="539" spans="1:3" x14ac:dyDescent="0.25">
      <c r="A539" s="264"/>
      <c r="B539" s="268"/>
      <c r="C539" s="270"/>
    </row>
    <row r="540" spans="1:3" x14ac:dyDescent="0.25">
      <c r="A540" s="264"/>
      <c r="B540" s="268"/>
      <c r="C540" s="270"/>
    </row>
    <row r="541" spans="1:3" x14ac:dyDescent="0.25">
      <c r="A541" s="264"/>
      <c r="B541" s="268"/>
      <c r="C541" s="270"/>
    </row>
    <row r="542" spans="1:3" x14ac:dyDescent="0.25">
      <c r="A542" s="264"/>
      <c r="B542" s="268"/>
      <c r="C542" s="270"/>
    </row>
    <row r="543" spans="1:3" x14ac:dyDescent="0.25">
      <c r="A543" s="264"/>
      <c r="B543" s="268"/>
      <c r="C543" s="270"/>
    </row>
    <row r="544" spans="1:3" x14ac:dyDescent="0.25">
      <c r="A544" s="264"/>
      <c r="B544" s="268"/>
      <c r="C544" s="270"/>
    </row>
    <row r="545" spans="1:3" x14ac:dyDescent="0.25">
      <c r="A545" s="264"/>
      <c r="B545" s="268"/>
      <c r="C545" s="270"/>
    </row>
    <row r="546" spans="1:3" x14ac:dyDescent="0.25">
      <c r="A546" s="264"/>
      <c r="B546" s="268"/>
      <c r="C546" s="270"/>
    </row>
    <row r="547" spans="1:3" x14ac:dyDescent="0.25">
      <c r="A547" s="264"/>
      <c r="B547" s="268"/>
      <c r="C547" s="270"/>
    </row>
    <row r="548" spans="1:3" x14ac:dyDescent="0.25">
      <c r="A548" s="264"/>
      <c r="B548" s="268"/>
      <c r="C548" s="270"/>
    </row>
    <row r="549" spans="1:3" x14ac:dyDescent="0.25">
      <c r="A549" s="264"/>
      <c r="B549" s="268"/>
      <c r="C549" s="270"/>
    </row>
    <row r="550" spans="1:3" x14ac:dyDescent="0.25">
      <c r="A550" s="264"/>
      <c r="B550" s="268"/>
      <c r="C550" s="270"/>
    </row>
    <row r="551" spans="1:3" x14ac:dyDescent="0.25">
      <c r="A551" s="264"/>
      <c r="B551" s="268"/>
      <c r="C551" s="270"/>
    </row>
    <row r="552" spans="1:3" x14ac:dyDescent="0.25">
      <c r="A552" s="264"/>
      <c r="B552" s="268"/>
      <c r="C552" s="270"/>
    </row>
    <row r="553" spans="1:3" x14ac:dyDescent="0.25">
      <c r="A553" s="264"/>
      <c r="B553" s="268"/>
      <c r="C553" s="270"/>
    </row>
    <row r="554" spans="1:3" x14ac:dyDescent="0.25">
      <c r="A554" s="264"/>
      <c r="B554" s="268"/>
      <c r="C554" s="270"/>
    </row>
    <row r="555" spans="1:3" x14ac:dyDescent="0.25">
      <c r="A555" s="264"/>
      <c r="B555" s="268"/>
      <c r="C555" s="270"/>
    </row>
    <row r="556" spans="1:3" x14ac:dyDescent="0.25">
      <c r="A556" s="264"/>
      <c r="B556" s="268"/>
      <c r="C556" s="270"/>
    </row>
    <row r="557" spans="1:3" x14ac:dyDescent="0.25">
      <c r="A557" s="264"/>
      <c r="B557" s="268"/>
      <c r="C557" s="270"/>
    </row>
    <row r="558" spans="1:3" x14ac:dyDescent="0.25">
      <c r="A558" s="264"/>
      <c r="B558" s="268"/>
      <c r="C558" s="270"/>
    </row>
    <row r="559" spans="1:3" x14ac:dyDescent="0.25">
      <c r="A559" s="264"/>
      <c r="B559" s="268"/>
      <c r="C559" s="270"/>
    </row>
    <row r="560" spans="1:3" x14ac:dyDescent="0.25">
      <c r="A560" s="264"/>
      <c r="B560" s="268"/>
      <c r="C560" s="270"/>
    </row>
    <row r="561" spans="1:3" x14ac:dyDescent="0.25">
      <c r="A561" s="264"/>
      <c r="B561" s="268"/>
      <c r="C561" s="270"/>
    </row>
    <row r="562" spans="1:3" x14ac:dyDescent="0.25">
      <c r="A562" s="264"/>
      <c r="B562" s="268"/>
      <c r="C562" s="270"/>
    </row>
    <row r="563" spans="1:3" x14ac:dyDescent="0.25">
      <c r="A563" s="264"/>
      <c r="B563" s="268"/>
      <c r="C563" s="270"/>
    </row>
    <row r="564" spans="1:3" x14ac:dyDescent="0.25">
      <c r="A564" s="264"/>
      <c r="B564" s="268"/>
      <c r="C564" s="270"/>
    </row>
    <row r="565" spans="1:3" x14ac:dyDescent="0.25">
      <c r="A565" s="264"/>
      <c r="B565" s="268"/>
      <c r="C565" s="270"/>
    </row>
    <row r="566" spans="1:3" x14ac:dyDescent="0.25">
      <c r="A566" s="264"/>
      <c r="B566" s="268"/>
      <c r="C566" s="270"/>
    </row>
    <row r="567" spans="1:3" x14ac:dyDescent="0.25">
      <c r="A567" s="264"/>
      <c r="B567" s="268"/>
      <c r="C567" s="270"/>
    </row>
    <row r="568" spans="1:3" s="146" customFormat="1" x14ac:dyDescent="0.25">
      <c r="A568" s="264"/>
      <c r="B568" s="268"/>
      <c r="C568" s="270"/>
    </row>
    <row r="569" spans="1:3" s="146" customFormat="1" x14ac:dyDescent="0.25">
      <c r="A569" s="264"/>
      <c r="B569" s="268"/>
      <c r="C569" s="270"/>
    </row>
    <row r="570" spans="1:3" s="146" customFormat="1" x14ac:dyDescent="0.25">
      <c r="A570" s="264"/>
      <c r="B570" s="268"/>
      <c r="C570" s="270"/>
    </row>
    <row r="571" spans="1:3" s="146" customFormat="1" x14ac:dyDescent="0.25">
      <c r="A571" s="264"/>
      <c r="B571" s="268"/>
      <c r="C571" s="270"/>
    </row>
    <row r="572" spans="1:3" s="146" customFormat="1" x14ac:dyDescent="0.25">
      <c r="A572" s="264"/>
      <c r="B572" s="268"/>
      <c r="C572" s="270"/>
    </row>
    <row r="573" spans="1:3" s="146" customFormat="1" x14ac:dyDescent="0.25">
      <c r="A573" s="264"/>
      <c r="B573" s="268"/>
      <c r="C573" s="270"/>
    </row>
    <row r="574" spans="1:3" s="146" customFormat="1" x14ac:dyDescent="0.25">
      <c r="A574" s="264"/>
      <c r="B574" s="268"/>
      <c r="C574" s="270"/>
    </row>
    <row r="575" spans="1:3" s="146" customFormat="1" x14ac:dyDescent="0.25">
      <c r="A575" s="264"/>
      <c r="B575" s="268"/>
      <c r="C575" s="270"/>
    </row>
    <row r="576" spans="1:3" s="146" customFormat="1" x14ac:dyDescent="0.25">
      <c r="A576" s="264"/>
      <c r="B576" s="268"/>
      <c r="C576" s="270"/>
    </row>
    <row r="577" spans="1:3" s="146" customFormat="1" x14ac:dyDescent="0.25">
      <c r="A577" s="264"/>
      <c r="B577" s="268"/>
      <c r="C577" s="270"/>
    </row>
    <row r="578" spans="1:3" s="146" customFormat="1" x14ac:dyDescent="0.25">
      <c r="A578" s="264"/>
      <c r="B578" s="268"/>
      <c r="C578" s="270"/>
    </row>
    <row r="579" spans="1:3" s="146" customFormat="1" x14ac:dyDescent="0.25">
      <c r="A579" s="264"/>
      <c r="B579" s="268"/>
      <c r="C579" s="270"/>
    </row>
    <row r="580" spans="1:3" s="146" customFormat="1" x14ac:dyDescent="0.25">
      <c r="A580" s="264"/>
      <c r="B580" s="268"/>
      <c r="C580" s="270"/>
    </row>
    <row r="581" spans="1:3" s="146" customFormat="1" x14ac:dyDescent="0.25">
      <c r="A581" s="264"/>
      <c r="B581" s="268"/>
      <c r="C581" s="270"/>
    </row>
    <row r="582" spans="1:3" s="146" customFormat="1" x14ac:dyDescent="0.25">
      <c r="A582" s="264"/>
      <c r="B582" s="268"/>
      <c r="C582" s="270"/>
    </row>
    <row r="583" spans="1:3" s="146" customFormat="1" x14ac:dyDescent="0.25">
      <c r="A583" s="264"/>
      <c r="B583" s="268"/>
      <c r="C583" s="270"/>
    </row>
    <row r="584" spans="1:3" s="146" customFormat="1" x14ac:dyDescent="0.25">
      <c r="A584" s="264"/>
      <c r="B584" s="268"/>
      <c r="C584" s="270"/>
    </row>
    <row r="585" spans="1:3" s="146" customFormat="1" x14ac:dyDescent="0.25">
      <c r="A585" s="264"/>
      <c r="B585" s="268"/>
      <c r="C585" s="270"/>
    </row>
    <row r="586" spans="1:3" s="146" customFormat="1" x14ac:dyDescent="0.25">
      <c r="A586" s="264"/>
      <c r="B586" s="268"/>
      <c r="C586" s="270"/>
    </row>
    <row r="587" spans="1:3" s="146" customFormat="1" x14ac:dyDescent="0.25">
      <c r="A587" s="264"/>
      <c r="B587" s="268"/>
      <c r="C587" s="270"/>
    </row>
    <row r="588" spans="1:3" s="146" customFormat="1" x14ac:dyDescent="0.25">
      <c r="A588" s="264"/>
      <c r="B588" s="268"/>
      <c r="C588" s="270"/>
    </row>
    <row r="589" spans="1:3" s="146" customFormat="1" x14ac:dyDescent="0.25">
      <c r="A589" s="264"/>
      <c r="B589" s="268"/>
      <c r="C589" s="270"/>
    </row>
    <row r="590" spans="1:3" s="146" customFormat="1" x14ac:dyDescent="0.25">
      <c r="A590" s="264"/>
      <c r="B590" s="268"/>
      <c r="C590" s="270"/>
    </row>
    <row r="591" spans="1:3" s="146" customFormat="1" x14ac:dyDescent="0.25">
      <c r="A591" s="264"/>
      <c r="B591" s="268"/>
      <c r="C591" s="270"/>
    </row>
    <row r="592" spans="1:3" s="146" customFormat="1" x14ac:dyDescent="0.25">
      <c r="A592" s="264"/>
      <c r="B592" s="268"/>
      <c r="C592" s="270"/>
    </row>
    <row r="593" spans="1:3" s="146" customFormat="1" x14ac:dyDescent="0.25">
      <c r="A593" s="264"/>
      <c r="B593" s="268"/>
      <c r="C593" s="270"/>
    </row>
    <row r="594" spans="1:3" s="146" customFormat="1" x14ac:dyDescent="0.25">
      <c r="A594" s="264"/>
      <c r="B594" s="268"/>
      <c r="C594" s="270"/>
    </row>
    <row r="595" spans="1:3" s="146" customFormat="1" x14ac:dyDescent="0.25">
      <c r="A595" s="264"/>
      <c r="B595" s="268"/>
      <c r="C595" s="270"/>
    </row>
    <row r="596" spans="1:3" s="146" customFormat="1" x14ac:dyDescent="0.25">
      <c r="A596" s="264"/>
      <c r="B596" s="268"/>
      <c r="C596" s="270"/>
    </row>
    <row r="597" spans="1:3" s="146" customFormat="1" x14ac:dyDescent="0.25">
      <c r="A597" s="264"/>
      <c r="B597" s="268"/>
      <c r="C597" s="270"/>
    </row>
    <row r="598" spans="1:3" s="146" customFormat="1" x14ac:dyDescent="0.25">
      <c r="A598" s="264"/>
      <c r="B598" s="268"/>
      <c r="C598" s="270"/>
    </row>
    <row r="599" spans="1:3" s="146" customFormat="1" x14ac:dyDescent="0.25">
      <c r="A599" s="264"/>
      <c r="B599" s="268"/>
      <c r="C599" s="270"/>
    </row>
    <row r="600" spans="1:3" s="146" customFormat="1" x14ac:dyDescent="0.25">
      <c r="A600" s="264"/>
      <c r="B600" s="268"/>
      <c r="C600" s="270"/>
    </row>
    <row r="601" spans="1:3" s="146" customFormat="1" x14ac:dyDescent="0.25">
      <c r="A601" s="264"/>
      <c r="B601" s="268"/>
      <c r="C601" s="270"/>
    </row>
    <row r="602" spans="1:3" s="146" customFormat="1" x14ac:dyDescent="0.25">
      <c r="A602" s="264"/>
      <c r="B602" s="268"/>
      <c r="C602" s="270"/>
    </row>
    <row r="603" spans="1:3" s="146" customFormat="1" x14ac:dyDescent="0.25">
      <c r="A603" s="264"/>
      <c r="B603" s="268"/>
      <c r="C603" s="270"/>
    </row>
    <row r="604" spans="1:3" s="146" customFormat="1" x14ac:dyDescent="0.25">
      <c r="A604" s="264"/>
      <c r="B604" s="268"/>
      <c r="C604" s="270"/>
    </row>
    <row r="605" spans="1:3" s="146" customFormat="1" x14ac:dyDescent="0.25">
      <c r="A605" s="264"/>
      <c r="B605" s="268"/>
      <c r="C605" s="270"/>
    </row>
    <row r="606" spans="1:3" s="146" customFormat="1" x14ac:dyDescent="0.25">
      <c r="A606" s="264"/>
      <c r="B606" s="268"/>
      <c r="C606" s="270"/>
    </row>
    <row r="607" spans="1:3" s="146" customFormat="1" x14ac:dyDescent="0.25">
      <c r="A607" s="264"/>
      <c r="B607" s="268"/>
      <c r="C607" s="270"/>
    </row>
    <row r="608" spans="1:3" s="146" customFormat="1" x14ac:dyDescent="0.25">
      <c r="A608" s="264"/>
      <c r="B608" s="268"/>
      <c r="C608" s="270"/>
    </row>
    <row r="609" spans="1:3" s="146" customFormat="1" x14ac:dyDescent="0.25">
      <c r="A609" s="264"/>
      <c r="B609" s="268"/>
      <c r="C609" s="270"/>
    </row>
    <row r="610" spans="1:3" s="146" customFormat="1" x14ac:dyDescent="0.25">
      <c r="A610" s="264"/>
      <c r="B610" s="268"/>
      <c r="C610" s="270"/>
    </row>
    <row r="611" spans="1:3" s="146" customFormat="1" x14ac:dyDescent="0.25">
      <c r="A611" s="264"/>
      <c r="B611" s="268"/>
      <c r="C611" s="270"/>
    </row>
    <row r="612" spans="1:3" s="146" customFormat="1" x14ac:dyDescent="0.25">
      <c r="A612" s="264"/>
      <c r="B612" s="268"/>
      <c r="C612" s="270"/>
    </row>
    <row r="613" spans="1:3" s="146" customFormat="1" x14ac:dyDescent="0.25">
      <c r="A613" s="264"/>
      <c r="B613" s="268"/>
      <c r="C613" s="270"/>
    </row>
    <row r="614" spans="1:3" s="146" customFormat="1" x14ac:dyDescent="0.25">
      <c r="A614" s="264"/>
      <c r="B614" s="268"/>
      <c r="C614" s="270"/>
    </row>
    <row r="615" spans="1:3" s="146" customFormat="1" x14ac:dyDescent="0.25">
      <c r="A615" s="264"/>
      <c r="B615" s="268"/>
      <c r="C615" s="270"/>
    </row>
    <row r="616" spans="1:3" s="146" customFormat="1" x14ac:dyDescent="0.25">
      <c r="A616" s="264"/>
      <c r="B616" s="268"/>
      <c r="C616" s="270"/>
    </row>
    <row r="617" spans="1:3" s="146" customFormat="1" x14ac:dyDescent="0.25">
      <c r="A617" s="264"/>
      <c r="B617" s="268"/>
      <c r="C617" s="270"/>
    </row>
    <row r="618" spans="1:3" s="146" customFormat="1" x14ac:dyDescent="0.25">
      <c r="A618" s="264"/>
      <c r="B618" s="268"/>
      <c r="C618" s="270"/>
    </row>
    <row r="619" spans="1:3" s="146" customFormat="1" x14ac:dyDescent="0.25">
      <c r="A619" s="264"/>
      <c r="B619" s="268"/>
      <c r="C619" s="270"/>
    </row>
    <row r="620" spans="1:3" s="146" customFormat="1" x14ac:dyDescent="0.25">
      <c r="A620" s="264"/>
      <c r="B620" s="268"/>
      <c r="C620" s="270"/>
    </row>
    <row r="621" spans="1:3" s="146" customFormat="1" x14ac:dyDescent="0.25">
      <c r="A621" s="264"/>
      <c r="B621" s="268"/>
      <c r="C621" s="270"/>
    </row>
    <row r="622" spans="1:3" s="146" customFormat="1" x14ac:dyDescent="0.25">
      <c r="A622" s="264"/>
      <c r="B622" s="268"/>
      <c r="C622" s="270"/>
    </row>
    <row r="623" spans="1:3" s="146" customFormat="1" x14ac:dyDescent="0.25">
      <c r="A623" s="264"/>
      <c r="B623" s="268"/>
      <c r="C623" s="270"/>
    </row>
    <row r="624" spans="1:3" s="146" customFormat="1" x14ac:dyDescent="0.25">
      <c r="A624" s="264"/>
      <c r="B624" s="268"/>
      <c r="C624" s="270"/>
    </row>
    <row r="625" spans="1:3" s="146" customFormat="1" x14ac:dyDescent="0.25">
      <c r="A625" s="264"/>
      <c r="B625" s="268"/>
      <c r="C625" s="270"/>
    </row>
    <row r="626" spans="1:3" s="146" customFormat="1" x14ac:dyDescent="0.25">
      <c r="A626" s="264"/>
      <c r="B626" s="268"/>
      <c r="C626" s="270"/>
    </row>
    <row r="627" spans="1:3" s="146" customFormat="1" x14ac:dyDescent="0.25">
      <c r="A627" s="264"/>
      <c r="B627" s="268"/>
      <c r="C627" s="270"/>
    </row>
    <row r="628" spans="1:3" s="146" customFormat="1" x14ac:dyDescent="0.25">
      <c r="A628" s="264"/>
      <c r="B628" s="268"/>
      <c r="C628" s="270"/>
    </row>
    <row r="629" spans="1:3" s="146" customFormat="1" x14ac:dyDescent="0.25">
      <c r="A629" s="264"/>
      <c r="B629" s="268"/>
      <c r="C629" s="270"/>
    </row>
    <row r="630" spans="1:3" s="146" customFormat="1" x14ac:dyDescent="0.25">
      <c r="A630" s="264"/>
      <c r="B630" s="268"/>
      <c r="C630" s="270"/>
    </row>
    <row r="631" spans="1:3" s="146" customFormat="1" x14ac:dyDescent="0.25">
      <c r="A631" s="264"/>
      <c r="B631" s="268"/>
      <c r="C631" s="270"/>
    </row>
    <row r="632" spans="1:3" s="146" customFormat="1" x14ac:dyDescent="0.25">
      <c r="A632" s="264"/>
      <c r="B632" s="268"/>
      <c r="C632" s="270"/>
    </row>
    <row r="633" spans="1:3" s="146" customFormat="1" x14ac:dyDescent="0.25">
      <c r="A633" s="264"/>
      <c r="B633" s="268"/>
      <c r="C633" s="270"/>
    </row>
    <row r="634" spans="1:3" s="146" customFormat="1" x14ac:dyDescent="0.25">
      <c r="A634" s="264"/>
      <c r="B634" s="268"/>
      <c r="C634" s="270"/>
    </row>
    <row r="635" spans="1:3" s="146" customFormat="1" x14ac:dyDescent="0.25">
      <c r="A635" s="264"/>
      <c r="B635" s="268"/>
      <c r="C635" s="270"/>
    </row>
    <row r="636" spans="1:3" s="146" customFormat="1" x14ac:dyDescent="0.25">
      <c r="A636" s="264"/>
      <c r="B636" s="268"/>
      <c r="C636" s="270"/>
    </row>
    <row r="637" spans="1:3" s="146" customFormat="1" x14ac:dyDescent="0.25">
      <c r="A637" s="264"/>
      <c r="B637" s="268"/>
      <c r="C637" s="270"/>
    </row>
    <row r="638" spans="1:3" s="146" customFormat="1" x14ac:dyDescent="0.25">
      <c r="A638" s="264"/>
      <c r="B638" s="268"/>
      <c r="C638" s="270"/>
    </row>
    <row r="639" spans="1:3" s="146" customFormat="1" x14ac:dyDescent="0.25">
      <c r="A639" s="264"/>
      <c r="B639" s="268"/>
      <c r="C639" s="270"/>
    </row>
    <row r="640" spans="1:3" s="146" customFormat="1" x14ac:dyDescent="0.25">
      <c r="A640" s="264"/>
      <c r="B640" s="268"/>
      <c r="C640" s="270"/>
    </row>
    <row r="641" spans="1:3" s="146" customFormat="1" x14ac:dyDescent="0.25">
      <c r="A641" s="264"/>
      <c r="B641" s="268"/>
      <c r="C641" s="270"/>
    </row>
    <row r="642" spans="1:3" s="146" customFormat="1" x14ac:dyDescent="0.25">
      <c r="A642" s="264"/>
      <c r="B642" s="268"/>
      <c r="C642" s="270"/>
    </row>
    <row r="643" spans="1:3" s="146" customFormat="1" x14ac:dyDescent="0.25">
      <c r="A643" s="264"/>
      <c r="B643" s="268"/>
      <c r="C643" s="270"/>
    </row>
    <row r="644" spans="1:3" s="146" customFormat="1" x14ac:dyDescent="0.25">
      <c r="A644" s="264"/>
      <c r="B644" s="268"/>
      <c r="C644" s="270"/>
    </row>
    <row r="645" spans="1:3" s="146" customFormat="1" x14ac:dyDescent="0.25">
      <c r="A645" s="264"/>
      <c r="B645" s="268"/>
      <c r="C645" s="270"/>
    </row>
    <row r="646" spans="1:3" s="146" customFormat="1" x14ac:dyDescent="0.25">
      <c r="A646" s="264"/>
      <c r="B646" s="268"/>
      <c r="C646" s="270"/>
    </row>
    <row r="647" spans="1:3" s="146" customFormat="1" x14ac:dyDescent="0.25">
      <c r="A647" s="264"/>
      <c r="B647" s="268"/>
      <c r="C647" s="270"/>
    </row>
    <row r="648" spans="1:3" s="146" customFormat="1" x14ac:dyDescent="0.25">
      <c r="A648" s="264"/>
      <c r="B648" s="268"/>
      <c r="C648" s="270"/>
    </row>
    <row r="649" spans="1:3" s="146" customFormat="1" x14ac:dyDescent="0.25">
      <c r="A649" s="264"/>
      <c r="B649" s="268"/>
      <c r="C649" s="270"/>
    </row>
    <row r="650" spans="1:3" s="146" customFormat="1" x14ac:dyDescent="0.25">
      <c r="A650" s="264"/>
      <c r="B650" s="268"/>
      <c r="C650" s="270"/>
    </row>
    <row r="651" spans="1:3" s="146" customFormat="1" x14ac:dyDescent="0.25">
      <c r="A651" s="264"/>
      <c r="B651" s="268"/>
      <c r="C651" s="270"/>
    </row>
    <row r="652" spans="1:3" s="146" customFormat="1" x14ac:dyDescent="0.25">
      <c r="A652" s="264"/>
      <c r="B652" s="268"/>
      <c r="C652" s="270"/>
    </row>
    <row r="653" spans="1:3" s="146" customFormat="1" x14ac:dyDescent="0.25">
      <c r="A653" s="264"/>
      <c r="B653" s="268"/>
      <c r="C653" s="270"/>
    </row>
    <row r="654" spans="1:3" s="146" customFormat="1" x14ac:dyDescent="0.25">
      <c r="A654" s="264"/>
      <c r="B654" s="268"/>
      <c r="C654" s="270"/>
    </row>
    <row r="655" spans="1:3" s="146" customFormat="1" x14ac:dyDescent="0.25">
      <c r="A655" s="264"/>
      <c r="B655" s="268"/>
      <c r="C655" s="270"/>
    </row>
    <row r="656" spans="1:3" s="146" customFormat="1" x14ac:dyDescent="0.25">
      <c r="A656" s="264"/>
      <c r="B656" s="268"/>
      <c r="C656" s="270"/>
    </row>
    <row r="657" spans="1:3" s="146" customFormat="1" x14ac:dyDescent="0.25">
      <c r="A657" s="264"/>
      <c r="B657" s="268"/>
      <c r="C657" s="270"/>
    </row>
    <row r="658" spans="1:3" s="146" customFormat="1" x14ac:dyDescent="0.25">
      <c r="A658" s="264"/>
      <c r="B658" s="268"/>
      <c r="C658" s="270"/>
    </row>
    <row r="659" spans="1:3" s="146" customFormat="1" x14ac:dyDescent="0.25">
      <c r="A659" s="264"/>
      <c r="B659" s="268"/>
      <c r="C659" s="270"/>
    </row>
    <row r="660" spans="1:3" s="146" customFormat="1" x14ac:dyDescent="0.25">
      <c r="A660" s="264"/>
      <c r="B660" s="268"/>
      <c r="C660" s="270"/>
    </row>
    <row r="661" spans="1:3" s="146" customFormat="1" x14ac:dyDescent="0.25">
      <c r="A661" s="264"/>
      <c r="B661" s="268"/>
      <c r="C661" s="270"/>
    </row>
    <row r="662" spans="1:3" s="146" customFormat="1" x14ac:dyDescent="0.25">
      <c r="A662" s="264"/>
      <c r="B662" s="268"/>
      <c r="C662" s="270"/>
    </row>
    <row r="663" spans="1:3" s="146" customFormat="1" x14ac:dyDescent="0.25">
      <c r="A663" s="264"/>
      <c r="B663" s="268"/>
      <c r="C663" s="270"/>
    </row>
    <row r="664" spans="1:3" s="146" customFormat="1" x14ac:dyDescent="0.25">
      <c r="A664" s="264"/>
      <c r="B664" s="268"/>
      <c r="C664" s="270"/>
    </row>
    <row r="665" spans="1:3" s="146" customFormat="1" x14ac:dyDescent="0.25">
      <c r="A665" s="264"/>
      <c r="B665" s="268"/>
      <c r="C665" s="270"/>
    </row>
    <row r="666" spans="1:3" s="146" customFormat="1" x14ac:dyDescent="0.25">
      <c r="A666" s="264"/>
      <c r="B666" s="268"/>
      <c r="C666" s="270"/>
    </row>
    <row r="667" spans="1:3" s="146" customFormat="1" x14ac:dyDescent="0.25">
      <c r="A667" s="264"/>
      <c r="B667" s="268"/>
      <c r="C667" s="270"/>
    </row>
    <row r="668" spans="1:3" s="146" customFormat="1" x14ac:dyDescent="0.25">
      <c r="A668" s="264"/>
      <c r="B668" s="268"/>
      <c r="C668" s="270"/>
    </row>
    <row r="669" spans="1:3" s="146" customFormat="1" x14ac:dyDescent="0.25">
      <c r="A669" s="264"/>
      <c r="B669" s="268"/>
      <c r="C669" s="270"/>
    </row>
    <row r="670" spans="1:3" s="146" customFormat="1" x14ac:dyDescent="0.25">
      <c r="A670" s="264"/>
      <c r="B670" s="268"/>
      <c r="C670" s="270"/>
    </row>
    <row r="671" spans="1:3" s="146" customFormat="1" x14ac:dyDescent="0.25">
      <c r="A671" s="264"/>
      <c r="B671" s="268"/>
      <c r="C671" s="270"/>
    </row>
    <row r="672" spans="1:3" s="146" customFormat="1" x14ac:dyDescent="0.25">
      <c r="A672" s="264"/>
      <c r="B672" s="268"/>
      <c r="C672" s="270"/>
    </row>
    <row r="673" spans="1:3" s="146" customFormat="1" x14ac:dyDescent="0.25">
      <c r="A673" s="264"/>
      <c r="B673" s="268"/>
      <c r="C673" s="270"/>
    </row>
    <row r="674" spans="1:3" s="146" customFormat="1" x14ac:dyDescent="0.25">
      <c r="A674" s="264"/>
      <c r="B674" s="268"/>
      <c r="C674" s="270"/>
    </row>
    <row r="675" spans="1:3" s="146" customFormat="1" x14ac:dyDescent="0.25">
      <c r="A675" s="264"/>
      <c r="B675" s="268"/>
      <c r="C675" s="270"/>
    </row>
    <row r="676" spans="1:3" s="146" customFormat="1" x14ac:dyDescent="0.25">
      <c r="A676" s="264"/>
      <c r="B676" s="268"/>
      <c r="C676" s="270"/>
    </row>
    <row r="677" spans="1:3" s="146" customFormat="1" x14ac:dyDescent="0.25">
      <c r="A677" s="264"/>
      <c r="B677" s="268"/>
      <c r="C677" s="270"/>
    </row>
    <row r="678" spans="1:3" s="146" customFormat="1" x14ac:dyDescent="0.25">
      <c r="A678" s="264"/>
      <c r="B678" s="268"/>
      <c r="C678" s="270"/>
    </row>
    <row r="679" spans="1:3" s="146" customFormat="1" x14ac:dyDescent="0.25">
      <c r="A679" s="264"/>
      <c r="B679" s="268"/>
      <c r="C679" s="270"/>
    </row>
    <row r="680" spans="1:3" s="146" customFormat="1" x14ac:dyDescent="0.25">
      <c r="A680" s="264"/>
      <c r="B680" s="268"/>
      <c r="C680" s="270"/>
    </row>
    <row r="681" spans="1:3" s="146" customFormat="1" x14ac:dyDescent="0.25">
      <c r="A681" s="264"/>
      <c r="B681" s="268"/>
      <c r="C681" s="270"/>
    </row>
    <row r="682" spans="1:3" s="146" customFormat="1" x14ac:dyDescent="0.25">
      <c r="A682" s="264"/>
      <c r="B682" s="268"/>
      <c r="C682" s="270"/>
    </row>
    <row r="683" spans="1:3" s="146" customFormat="1" x14ac:dyDescent="0.25">
      <c r="A683" s="264"/>
      <c r="B683" s="268"/>
      <c r="C683" s="270"/>
    </row>
    <row r="684" spans="1:3" s="146" customFormat="1" x14ac:dyDescent="0.25">
      <c r="A684" s="264"/>
      <c r="B684" s="268"/>
      <c r="C684" s="270"/>
    </row>
    <row r="685" spans="1:3" s="146" customFormat="1" x14ac:dyDescent="0.25">
      <c r="A685" s="264"/>
      <c r="B685" s="268"/>
      <c r="C685" s="270"/>
    </row>
    <row r="686" spans="1:3" s="146" customFormat="1" x14ac:dyDescent="0.25">
      <c r="A686" s="264"/>
      <c r="B686" s="268"/>
      <c r="C686" s="270"/>
    </row>
    <row r="687" spans="1:3" s="146" customFormat="1" x14ac:dyDescent="0.25">
      <c r="A687" s="264"/>
      <c r="B687" s="268"/>
      <c r="C687" s="270"/>
    </row>
    <row r="688" spans="1:3" s="146" customFormat="1" x14ac:dyDescent="0.25">
      <c r="A688" s="264"/>
      <c r="B688" s="268"/>
      <c r="C688" s="270"/>
    </row>
    <row r="689" spans="1:3" s="146" customFormat="1" x14ac:dyDescent="0.25">
      <c r="A689" s="264"/>
      <c r="B689" s="268"/>
      <c r="C689" s="270"/>
    </row>
    <row r="690" spans="1:3" s="146" customFormat="1" x14ac:dyDescent="0.25">
      <c r="A690" s="264"/>
      <c r="B690" s="268"/>
      <c r="C690" s="270"/>
    </row>
    <row r="691" spans="1:3" s="146" customFormat="1" x14ac:dyDescent="0.25">
      <c r="A691" s="264"/>
      <c r="B691" s="268"/>
      <c r="C691" s="270"/>
    </row>
    <row r="692" spans="1:3" s="146" customFormat="1" x14ac:dyDescent="0.25">
      <c r="A692" s="264"/>
      <c r="B692" s="268"/>
      <c r="C692" s="270"/>
    </row>
    <row r="693" spans="1:3" s="146" customFormat="1" x14ac:dyDescent="0.25">
      <c r="A693" s="264"/>
      <c r="B693" s="268"/>
      <c r="C693" s="270"/>
    </row>
    <row r="694" spans="1:3" s="146" customFormat="1" x14ac:dyDescent="0.25">
      <c r="A694" s="264"/>
      <c r="B694" s="268"/>
      <c r="C694" s="270"/>
    </row>
    <row r="695" spans="1:3" s="146" customFormat="1" x14ac:dyDescent="0.25">
      <c r="A695" s="264"/>
      <c r="B695" s="268"/>
      <c r="C695" s="270"/>
    </row>
    <row r="696" spans="1:3" s="146" customFormat="1" x14ac:dyDescent="0.25">
      <c r="A696" s="264"/>
      <c r="B696" s="268"/>
      <c r="C696" s="270"/>
    </row>
    <row r="697" spans="1:3" s="146" customFormat="1" x14ac:dyDescent="0.25">
      <c r="A697" s="264"/>
      <c r="B697" s="268"/>
      <c r="C697" s="270"/>
    </row>
    <row r="698" spans="1:3" s="146" customFormat="1" x14ac:dyDescent="0.25">
      <c r="A698" s="264"/>
      <c r="B698" s="268"/>
      <c r="C698" s="270"/>
    </row>
    <row r="699" spans="1:3" s="146" customFormat="1" x14ac:dyDescent="0.25">
      <c r="A699" s="264"/>
      <c r="B699" s="268"/>
      <c r="C699" s="270"/>
    </row>
    <row r="700" spans="1:3" s="146" customFormat="1" x14ac:dyDescent="0.25">
      <c r="A700" s="264"/>
      <c r="B700" s="268"/>
      <c r="C700" s="270"/>
    </row>
    <row r="701" spans="1:3" s="146" customFormat="1" x14ac:dyDescent="0.25">
      <c r="A701" s="264"/>
      <c r="B701" s="268"/>
      <c r="C701" s="270"/>
    </row>
    <row r="702" spans="1:3" s="146" customFormat="1" x14ac:dyDescent="0.25">
      <c r="A702" s="264"/>
      <c r="B702" s="268"/>
      <c r="C702" s="270"/>
    </row>
    <row r="703" spans="1:3" s="146" customFormat="1" x14ac:dyDescent="0.25">
      <c r="A703" s="264"/>
      <c r="B703" s="268"/>
      <c r="C703" s="270"/>
    </row>
    <row r="704" spans="1:3" s="146" customFormat="1" x14ac:dyDescent="0.25">
      <c r="A704" s="264"/>
      <c r="B704" s="268"/>
      <c r="C704" s="270"/>
    </row>
    <row r="705" spans="1:3" s="146" customFormat="1" x14ac:dyDescent="0.25">
      <c r="A705" s="264"/>
      <c r="B705" s="268"/>
      <c r="C705" s="270"/>
    </row>
    <row r="706" spans="1:3" s="146" customFormat="1" x14ac:dyDescent="0.25">
      <c r="A706" s="264"/>
      <c r="B706" s="268"/>
      <c r="C706" s="270"/>
    </row>
    <row r="707" spans="1:3" s="146" customFormat="1" x14ac:dyDescent="0.25">
      <c r="A707" s="264"/>
      <c r="B707" s="268"/>
      <c r="C707" s="270"/>
    </row>
    <row r="708" spans="1:3" s="146" customFormat="1" x14ac:dyDescent="0.25">
      <c r="A708" s="264"/>
      <c r="B708" s="268"/>
      <c r="C708" s="270"/>
    </row>
    <row r="709" spans="1:3" s="146" customFormat="1" x14ac:dyDescent="0.25">
      <c r="A709" s="264"/>
      <c r="B709" s="268"/>
      <c r="C709" s="270"/>
    </row>
    <row r="710" spans="1:3" s="146" customFormat="1" x14ac:dyDescent="0.25">
      <c r="A710" s="264"/>
      <c r="B710" s="268"/>
      <c r="C710" s="270"/>
    </row>
    <row r="711" spans="1:3" s="146" customFormat="1" x14ac:dyDescent="0.25">
      <c r="A711" s="264"/>
      <c r="B711" s="268"/>
      <c r="C711" s="270"/>
    </row>
    <row r="712" spans="1:3" s="146" customFormat="1" x14ac:dyDescent="0.25">
      <c r="A712" s="264"/>
      <c r="B712" s="268"/>
      <c r="C712" s="270"/>
    </row>
    <row r="713" spans="1:3" s="146" customFormat="1" x14ac:dyDescent="0.25">
      <c r="A713" s="264"/>
      <c r="B713" s="268"/>
      <c r="C713" s="270"/>
    </row>
    <row r="714" spans="1:3" s="146" customFormat="1" x14ac:dyDescent="0.25">
      <c r="A714" s="264"/>
      <c r="B714" s="268"/>
      <c r="C714" s="270"/>
    </row>
    <row r="715" spans="1:3" s="146" customFormat="1" x14ac:dyDescent="0.25">
      <c r="A715" s="264"/>
      <c r="B715" s="268"/>
      <c r="C715" s="270"/>
    </row>
    <row r="716" spans="1:3" s="146" customFormat="1" x14ac:dyDescent="0.25">
      <c r="A716" s="264"/>
      <c r="B716" s="268"/>
      <c r="C716" s="270"/>
    </row>
    <row r="717" spans="1:3" s="146" customFormat="1" x14ac:dyDescent="0.25">
      <c r="A717" s="264"/>
      <c r="B717" s="268"/>
      <c r="C717" s="270"/>
    </row>
    <row r="718" spans="1:3" s="146" customFormat="1" x14ac:dyDescent="0.25">
      <c r="A718" s="264"/>
      <c r="B718" s="268"/>
      <c r="C718" s="270"/>
    </row>
    <row r="719" spans="1:3" s="146" customFormat="1" x14ac:dyDescent="0.25">
      <c r="A719" s="264"/>
      <c r="B719" s="268"/>
      <c r="C719" s="270"/>
    </row>
    <row r="720" spans="1:3" s="146" customFormat="1" x14ac:dyDescent="0.25">
      <c r="A720" s="264"/>
      <c r="B720" s="268"/>
      <c r="C720" s="270"/>
    </row>
    <row r="721" spans="1:3" s="146" customFormat="1" x14ac:dyDescent="0.25">
      <c r="A721" s="264"/>
      <c r="B721" s="268"/>
      <c r="C721" s="270"/>
    </row>
    <row r="722" spans="1:3" s="146" customFormat="1" x14ac:dyDescent="0.25">
      <c r="A722" s="264"/>
      <c r="B722" s="268"/>
      <c r="C722" s="270"/>
    </row>
    <row r="723" spans="1:3" s="146" customFormat="1" x14ac:dyDescent="0.25">
      <c r="A723" s="264"/>
      <c r="B723" s="268"/>
      <c r="C723" s="270"/>
    </row>
    <row r="724" spans="1:3" s="146" customFormat="1" x14ac:dyDescent="0.25">
      <c r="A724" s="264"/>
      <c r="B724" s="268"/>
      <c r="C724" s="270"/>
    </row>
    <row r="725" spans="1:3" s="146" customFormat="1" x14ac:dyDescent="0.25">
      <c r="A725" s="264"/>
      <c r="B725" s="268"/>
      <c r="C725" s="270"/>
    </row>
    <row r="726" spans="1:3" s="146" customFormat="1" x14ac:dyDescent="0.25">
      <c r="A726" s="264"/>
      <c r="B726" s="268"/>
      <c r="C726" s="270"/>
    </row>
    <row r="727" spans="1:3" s="146" customFormat="1" x14ac:dyDescent="0.25">
      <c r="A727" s="264"/>
      <c r="B727" s="268"/>
      <c r="C727" s="270"/>
    </row>
    <row r="728" spans="1:3" s="146" customFormat="1" x14ac:dyDescent="0.25">
      <c r="A728" s="264"/>
      <c r="B728" s="268"/>
      <c r="C728" s="270"/>
    </row>
    <row r="729" spans="1:3" s="146" customFormat="1" x14ac:dyDescent="0.25">
      <c r="A729" s="264"/>
      <c r="B729" s="268"/>
      <c r="C729" s="270"/>
    </row>
    <row r="730" spans="1:3" s="146" customFormat="1" x14ac:dyDescent="0.25">
      <c r="A730" s="264"/>
      <c r="B730" s="268"/>
      <c r="C730" s="270"/>
    </row>
    <row r="731" spans="1:3" s="146" customFormat="1" x14ac:dyDescent="0.25">
      <c r="A731" s="264"/>
      <c r="B731" s="268"/>
      <c r="C731" s="270"/>
    </row>
    <row r="732" spans="1:3" s="146" customFormat="1" x14ac:dyDescent="0.25">
      <c r="A732" s="264"/>
      <c r="B732" s="268"/>
      <c r="C732" s="270"/>
    </row>
    <row r="733" spans="1:3" s="146" customFormat="1" x14ac:dyDescent="0.25">
      <c r="A733" s="264"/>
      <c r="B733" s="268"/>
      <c r="C733" s="270"/>
    </row>
    <row r="734" spans="1:3" s="146" customFormat="1" x14ac:dyDescent="0.25">
      <c r="A734" s="264"/>
      <c r="B734" s="268"/>
      <c r="C734" s="270"/>
    </row>
    <row r="735" spans="1:3" s="146" customFormat="1" x14ac:dyDescent="0.25">
      <c r="A735" s="264"/>
      <c r="B735" s="268"/>
      <c r="C735" s="270"/>
    </row>
    <row r="736" spans="1:3" s="146" customFormat="1" x14ac:dyDescent="0.25">
      <c r="A736" s="264"/>
      <c r="B736" s="268"/>
      <c r="C736" s="270"/>
    </row>
    <row r="737" spans="1:3" s="146" customFormat="1" x14ac:dyDescent="0.25">
      <c r="A737" s="264"/>
      <c r="B737" s="268"/>
      <c r="C737" s="270"/>
    </row>
    <row r="738" spans="1:3" s="146" customFormat="1" x14ac:dyDescent="0.25">
      <c r="A738" s="264"/>
      <c r="B738" s="268"/>
      <c r="C738" s="270"/>
    </row>
    <row r="739" spans="1:3" s="146" customFormat="1" x14ac:dyDescent="0.25">
      <c r="A739" s="264"/>
      <c r="B739" s="268"/>
      <c r="C739" s="270"/>
    </row>
    <row r="740" spans="1:3" s="146" customFormat="1" x14ac:dyDescent="0.25">
      <c r="A740" s="264"/>
      <c r="B740" s="268"/>
      <c r="C740" s="270"/>
    </row>
    <row r="741" spans="1:3" s="146" customFormat="1" x14ac:dyDescent="0.25">
      <c r="A741" s="264"/>
      <c r="B741" s="268"/>
      <c r="C741" s="270"/>
    </row>
    <row r="742" spans="1:3" s="146" customFormat="1" x14ac:dyDescent="0.25">
      <c r="A742" s="264"/>
      <c r="B742" s="268"/>
      <c r="C742" s="270"/>
    </row>
    <row r="743" spans="1:3" s="146" customFormat="1" x14ac:dyDescent="0.25">
      <c r="A743" s="264"/>
      <c r="B743" s="268"/>
      <c r="C743" s="270"/>
    </row>
    <row r="744" spans="1:3" s="146" customFormat="1" x14ac:dyDescent="0.25">
      <c r="A744" s="264"/>
      <c r="B744" s="268"/>
      <c r="C744" s="270"/>
    </row>
    <row r="745" spans="1:3" s="146" customFormat="1" x14ac:dyDescent="0.25">
      <c r="A745" s="264"/>
      <c r="B745" s="268"/>
      <c r="C745" s="270"/>
    </row>
    <row r="746" spans="1:3" s="146" customFormat="1" x14ac:dyDescent="0.25">
      <c r="A746" s="264"/>
      <c r="B746" s="268"/>
      <c r="C746" s="270"/>
    </row>
    <row r="747" spans="1:3" s="146" customFormat="1" x14ac:dyDescent="0.25">
      <c r="A747" s="264"/>
      <c r="B747" s="268"/>
      <c r="C747" s="270"/>
    </row>
    <row r="748" spans="1:3" s="146" customFormat="1" x14ac:dyDescent="0.25">
      <c r="A748" s="264"/>
      <c r="B748" s="268"/>
      <c r="C748" s="270"/>
    </row>
    <row r="749" spans="1:3" s="146" customFormat="1" x14ac:dyDescent="0.25">
      <c r="A749" s="264"/>
      <c r="B749" s="268"/>
      <c r="C749" s="270"/>
    </row>
    <row r="750" spans="1:3" s="146" customFormat="1" x14ac:dyDescent="0.25">
      <c r="A750" s="264"/>
      <c r="B750" s="268"/>
      <c r="C750" s="270"/>
    </row>
    <row r="751" spans="1:3" s="146" customFormat="1" x14ac:dyDescent="0.25">
      <c r="A751" s="264"/>
      <c r="B751" s="268"/>
      <c r="C751" s="270"/>
    </row>
    <row r="752" spans="1:3" s="146" customFormat="1" x14ac:dyDescent="0.25">
      <c r="A752" s="264"/>
      <c r="B752" s="268"/>
      <c r="C752" s="270"/>
    </row>
    <row r="753" spans="1:3" s="146" customFormat="1" x14ac:dyDescent="0.25">
      <c r="A753" s="264"/>
      <c r="B753" s="268"/>
      <c r="C753" s="270"/>
    </row>
    <row r="754" spans="1:3" s="146" customFormat="1" x14ac:dyDescent="0.25">
      <c r="A754" s="264"/>
      <c r="B754" s="268"/>
      <c r="C754" s="270"/>
    </row>
    <row r="755" spans="1:3" s="146" customFormat="1" x14ac:dyDescent="0.25">
      <c r="A755" s="264"/>
      <c r="B755" s="268"/>
      <c r="C755" s="270"/>
    </row>
    <row r="756" spans="1:3" s="146" customFormat="1" x14ac:dyDescent="0.25">
      <c r="A756" s="264"/>
      <c r="B756" s="268"/>
      <c r="C756" s="270"/>
    </row>
    <row r="757" spans="1:3" s="146" customFormat="1" x14ac:dyDescent="0.25">
      <c r="A757" s="264"/>
      <c r="B757" s="268"/>
      <c r="C757" s="270"/>
    </row>
    <row r="758" spans="1:3" s="146" customFormat="1" x14ac:dyDescent="0.25">
      <c r="A758" s="264"/>
      <c r="B758" s="268"/>
      <c r="C758" s="270"/>
    </row>
    <row r="759" spans="1:3" s="146" customFormat="1" x14ac:dyDescent="0.25">
      <c r="A759" s="264"/>
      <c r="B759" s="268"/>
      <c r="C759" s="270"/>
    </row>
    <row r="760" spans="1:3" s="146" customFormat="1" x14ac:dyDescent="0.25">
      <c r="A760" s="264"/>
      <c r="B760" s="268"/>
      <c r="C760" s="270"/>
    </row>
    <row r="761" spans="1:3" s="146" customFormat="1" x14ac:dyDescent="0.25">
      <c r="A761" s="264"/>
      <c r="B761" s="268"/>
      <c r="C761" s="270"/>
    </row>
    <row r="762" spans="1:3" s="146" customFormat="1" x14ac:dyDescent="0.25">
      <c r="A762" s="264"/>
      <c r="B762" s="268"/>
      <c r="C762" s="270"/>
    </row>
    <row r="763" spans="1:3" s="146" customFormat="1" x14ac:dyDescent="0.25">
      <c r="A763" s="264"/>
      <c r="B763" s="268"/>
      <c r="C763" s="270"/>
    </row>
    <row r="764" spans="1:3" s="146" customFormat="1" x14ac:dyDescent="0.25">
      <c r="A764" s="264"/>
      <c r="B764" s="268"/>
      <c r="C764" s="270"/>
    </row>
    <row r="765" spans="1:3" s="146" customFormat="1" x14ac:dyDescent="0.25">
      <c r="A765" s="264"/>
      <c r="B765" s="268"/>
      <c r="C765" s="270"/>
    </row>
    <row r="766" spans="1:3" s="146" customFormat="1" x14ac:dyDescent="0.25">
      <c r="A766" s="264"/>
      <c r="B766" s="268"/>
      <c r="C766" s="270"/>
    </row>
    <row r="767" spans="1:3" s="146" customFormat="1" x14ac:dyDescent="0.25">
      <c r="A767" s="264"/>
      <c r="B767" s="268"/>
      <c r="C767" s="270"/>
    </row>
    <row r="768" spans="1:3" s="146" customFormat="1" x14ac:dyDescent="0.25">
      <c r="A768" s="264"/>
      <c r="B768" s="268"/>
      <c r="C768" s="270"/>
    </row>
    <row r="769" spans="1:3" s="146" customFormat="1" x14ac:dyDescent="0.25">
      <c r="A769" s="264"/>
      <c r="B769" s="268"/>
      <c r="C769" s="270"/>
    </row>
    <row r="770" spans="1:3" s="146" customFormat="1" x14ac:dyDescent="0.25">
      <c r="A770" s="264"/>
      <c r="B770" s="268"/>
      <c r="C770" s="270"/>
    </row>
    <row r="771" spans="1:3" s="146" customFormat="1" x14ac:dyDescent="0.25">
      <c r="A771" s="264"/>
      <c r="B771" s="268"/>
      <c r="C771" s="270"/>
    </row>
    <row r="772" spans="1:3" s="146" customFormat="1" x14ac:dyDescent="0.25">
      <c r="A772" s="264"/>
      <c r="B772" s="268"/>
      <c r="C772" s="270"/>
    </row>
    <row r="773" spans="1:3" s="146" customFormat="1" x14ac:dyDescent="0.25">
      <c r="A773" s="264"/>
      <c r="B773" s="268"/>
      <c r="C773" s="270"/>
    </row>
    <row r="774" spans="1:3" s="146" customFormat="1" x14ac:dyDescent="0.25">
      <c r="A774" s="264"/>
      <c r="B774" s="268"/>
      <c r="C774" s="270"/>
    </row>
    <row r="775" spans="1:3" s="146" customFormat="1" x14ac:dyDescent="0.25">
      <c r="A775" s="264"/>
      <c r="B775" s="268"/>
      <c r="C775" s="270"/>
    </row>
    <row r="776" spans="1:3" s="146" customFormat="1" x14ac:dyDescent="0.25">
      <c r="A776" s="264"/>
      <c r="B776" s="268"/>
      <c r="C776" s="270"/>
    </row>
    <row r="777" spans="1:3" s="146" customFormat="1" x14ac:dyDescent="0.25">
      <c r="A777" s="264"/>
      <c r="B777" s="268"/>
      <c r="C777" s="270"/>
    </row>
    <row r="778" spans="1:3" s="146" customFormat="1" x14ac:dyDescent="0.25">
      <c r="A778" s="264"/>
      <c r="B778" s="268"/>
      <c r="C778" s="270"/>
    </row>
    <row r="779" spans="1:3" s="146" customFormat="1" x14ac:dyDescent="0.25">
      <c r="A779" s="264"/>
      <c r="B779" s="268"/>
      <c r="C779" s="270"/>
    </row>
    <row r="780" spans="1:3" s="146" customFormat="1" x14ac:dyDescent="0.25">
      <c r="A780" s="264"/>
      <c r="B780" s="268"/>
      <c r="C780" s="270"/>
    </row>
    <row r="781" spans="1:3" s="146" customFormat="1" x14ac:dyDescent="0.25">
      <c r="A781" s="264"/>
      <c r="B781" s="268"/>
      <c r="C781" s="270"/>
    </row>
    <row r="782" spans="1:3" s="146" customFormat="1" x14ac:dyDescent="0.25">
      <c r="A782" s="264"/>
      <c r="B782" s="268"/>
      <c r="C782" s="270"/>
    </row>
    <row r="783" spans="1:3" s="146" customFormat="1" x14ac:dyDescent="0.25">
      <c r="A783" s="264"/>
      <c r="B783" s="268"/>
      <c r="C783" s="270"/>
    </row>
    <row r="784" spans="1:3" s="146" customFormat="1" x14ac:dyDescent="0.25">
      <c r="A784" s="264"/>
      <c r="B784" s="268"/>
      <c r="C784" s="270"/>
    </row>
    <row r="785" spans="1:3" s="146" customFormat="1" x14ac:dyDescent="0.25">
      <c r="A785" s="264"/>
      <c r="B785" s="268"/>
      <c r="C785" s="270"/>
    </row>
    <row r="786" spans="1:3" s="146" customFormat="1" x14ac:dyDescent="0.25">
      <c r="A786" s="264"/>
      <c r="B786" s="268"/>
      <c r="C786" s="270"/>
    </row>
    <row r="787" spans="1:3" s="146" customFormat="1" x14ac:dyDescent="0.25">
      <c r="A787" s="264"/>
      <c r="B787" s="268"/>
      <c r="C787" s="270"/>
    </row>
    <row r="788" spans="1:3" s="146" customFormat="1" x14ac:dyDescent="0.25">
      <c r="A788" s="264"/>
      <c r="B788" s="268"/>
      <c r="C788" s="270"/>
    </row>
    <row r="789" spans="1:3" s="146" customFormat="1" x14ac:dyDescent="0.25">
      <c r="A789" s="264"/>
      <c r="B789" s="268"/>
      <c r="C789" s="270"/>
    </row>
    <row r="790" spans="1:3" s="146" customFormat="1" x14ac:dyDescent="0.25">
      <c r="A790" s="264"/>
      <c r="B790" s="268"/>
      <c r="C790" s="270"/>
    </row>
    <row r="791" spans="1:3" s="146" customFormat="1" x14ac:dyDescent="0.25">
      <c r="A791" s="264"/>
      <c r="B791" s="268"/>
      <c r="C791" s="270"/>
    </row>
    <row r="792" spans="1:3" s="146" customFormat="1" x14ac:dyDescent="0.25">
      <c r="A792" s="264"/>
      <c r="B792" s="268"/>
      <c r="C792" s="270"/>
    </row>
    <row r="793" spans="1:3" s="146" customFormat="1" x14ac:dyDescent="0.25">
      <c r="A793" s="264"/>
      <c r="B793" s="268"/>
      <c r="C793" s="270"/>
    </row>
    <row r="794" spans="1:3" s="146" customFormat="1" x14ac:dyDescent="0.25">
      <c r="A794" s="264"/>
      <c r="B794" s="268"/>
      <c r="C794" s="270"/>
    </row>
    <row r="795" spans="1:3" s="146" customFormat="1" x14ac:dyDescent="0.25">
      <c r="A795" s="264"/>
      <c r="B795" s="268"/>
      <c r="C795" s="270"/>
    </row>
    <row r="796" spans="1:3" s="146" customFormat="1" x14ac:dyDescent="0.25">
      <c r="A796" s="264"/>
      <c r="B796" s="268"/>
      <c r="C796" s="270"/>
    </row>
    <row r="797" spans="1:3" s="146" customFormat="1" x14ac:dyDescent="0.25">
      <c r="A797" s="264"/>
      <c r="B797" s="268"/>
      <c r="C797" s="270"/>
    </row>
    <row r="798" spans="1:3" s="146" customFormat="1" x14ac:dyDescent="0.25">
      <c r="A798" s="264"/>
      <c r="B798" s="268"/>
      <c r="C798" s="270"/>
    </row>
    <row r="799" spans="1:3" s="146" customFormat="1" x14ac:dyDescent="0.25">
      <c r="A799" s="264"/>
      <c r="B799" s="268"/>
      <c r="C799" s="270"/>
    </row>
    <row r="800" spans="1:3" s="146" customFormat="1" x14ac:dyDescent="0.25">
      <c r="A800" s="264"/>
      <c r="B800" s="268"/>
      <c r="C800" s="270"/>
    </row>
    <row r="801" spans="1:3" s="146" customFormat="1" x14ac:dyDescent="0.25">
      <c r="A801" s="264"/>
      <c r="B801" s="268"/>
      <c r="C801" s="270"/>
    </row>
    <row r="802" spans="1:3" s="146" customFormat="1" x14ac:dyDescent="0.25">
      <c r="A802" s="264"/>
      <c r="B802" s="268"/>
      <c r="C802" s="270"/>
    </row>
    <row r="803" spans="1:3" s="146" customFormat="1" x14ac:dyDescent="0.25">
      <c r="A803" s="264"/>
      <c r="B803" s="268"/>
      <c r="C803" s="270"/>
    </row>
    <row r="804" spans="1:3" s="146" customFormat="1" x14ac:dyDescent="0.25">
      <c r="A804" s="264"/>
      <c r="B804" s="268"/>
      <c r="C804" s="270"/>
    </row>
    <row r="805" spans="1:3" s="146" customFormat="1" x14ac:dyDescent="0.25">
      <c r="A805" s="264"/>
      <c r="B805" s="268"/>
      <c r="C805" s="270"/>
    </row>
    <row r="806" spans="1:3" s="146" customFormat="1" x14ac:dyDescent="0.25">
      <c r="A806" s="264"/>
      <c r="B806" s="268"/>
      <c r="C806" s="270"/>
    </row>
    <row r="807" spans="1:3" s="146" customFormat="1" x14ac:dyDescent="0.25">
      <c r="A807" s="264"/>
      <c r="B807" s="268"/>
      <c r="C807" s="270"/>
    </row>
    <row r="808" spans="1:3" s="146" customFormat="1" x14ac:dyDescent="0.25">
      <c r="A808" s="264"/>
      <c r="B808" s="268"/>
      <c r="C808" s="270"/>
    </row>
    <row r="809" spans="1:3" s="146" customFormat="1" x14ac:dyDescent="0.25">
      <c r="A809" s="264"/>
      <c r="B809" s="268"/>
      <c r="C809" s="270"/>
    </row>
    <row r="810" spans="1:3" s="146" customFormat="1" x14ac:dyDescent="0.25">
      <c r="A810" s="264"/>
      <c r="B810" s="268"/>
      <c r="C810" s="270"/>
    </row>
    <row r="811" spans="1:3" s="146" customFormat="1" x14ac:dyDescent="0.25">
      <c r="A811" s="264"/>
      <c r="B811" s="268"/>
      <c r="C811" s="270"/>
    </row>
    <row r="812" spans="1:3" s="146" customFormat="1" x14ac:dyDescent="0.25">
      <c r="A812" s="264"/>
      <c r="B812" s="268"/>
      <c r="C812" s="270"/>
    </row>
    <row r="813" spans="1:3" s="146" customFormat="1" x14ac:dyDescent="0.25">
      <c r="A813" s="264"/>
      <c r="B813" s="268"/>
      <c r="C813" s="270"/>
    </row>
    <row r="814" spans="1:3" s="146" customFormat="1" x14ac:dyDescent="0.25">
      <c r="A814" s="264"/>
      <c r="B814" s="268"/>
      <c r="C814" s="270"/>
    </row>
    <row r="815" spans="1:3" s="146" customFormat="1" x14ac:dyDescent="0.25">
      <c r="A815" s="264"/>
      <c r="B815" s="268"/>
      <c r="C815" s="270"/>
    </row>
    <row r="816" spans="1:3" s="146" customFormat="1" x14ac:dyDescent="0.25">
      <c r="A816" s="264"/>
      <c r="B816" s="268"/>
      <c r="C816" s="270"/>
    </row>
    <row r="817" spans="1:3" s="146" customFormat="1" x14ac:dyDescent="0.25">
      <c r="A817" s="264"/>
      <c r="B817" s="268"/>
      <c r="C817" s="270"/>
    </row>
    <row r="818" spans="1:3" s="146" customFormat="1" x14ac:dyDescent="0.25">
      <c r="A818" s="264"/>
      <c r="B818" s="268"/>
      <c r="C818" s="270"/>
    </row>
    <row r="819" spans="1:3" s="146" customFormat="1" x14ac:dyDescent="0.25">
      <c r="A819" s="264"/>
      <c r="B819" s="268"/>
      <c r="C819" s="270"/>
    </row>
    <row r="820" spans="1:3" s="146" customFormat="1" x14ac:dyDescent="0.25">
      <c r="A820" s="264"/>
      <c r="B820" s="268"/>
      <c r="C820" s="270"/>
    </row>
    <row r="821" spans="1:3" s="146" customFormat="1" x14ac:dyDescent="0.25">
      <c r="A821" s="264"/>
      <c r="B821" s="268"/>
      <c r="C821" s="270"/>
    </row>
    <row r="822" spans="1:3" s="146" customFormat="1" x14ac:dyDescent="0.25">
      <c r="A822" s="264"/>
      <c r="B822" s="268"/>
      <c r="C822" s="270"/>
    </row>
    <row r="823" spans="1:3" s="146" customFormat="1" x14ac:dyDescent="0.25">
      <c r="A823" s="264"/>
      <c r="B823" s="268"/>
      <c r="C823" s="270"/>
    </row>
    <row r="824" spans="1:3" s="146" customFormat="1" x14ac:dyDescent="0.25">
      <c r="A824" s="264"/>
      <c r="B824" s="268"/>
      <c r="C824" s="270"/>
    </row>
    <row r="825" spans="1:3" s="146" customFormat="1" x14ac:dyDescent="0.25">
      <c r="A825" s="264"/>
      <c r="B825" s="268"/>
      <c r="C825" s="270"/>
    </row>
    <row r="826" spans="1:3" s="146" customFormat="1" x14ac:dyDescent="0.25">
      <c r="A826" s="264"/>
      <c r="B826" s="268"/>
      <c r="C826" s="270"/>
    </row>
    <row r="827" spans="1:3" s="146" customFormat="1" x14ac:dyDescent="0.25">
      <c r="A827" s="264"/>
      <c r="B827" s="268"/>
      <c r="C827" s="270"/>
    </row>
    <row r="828" spans="1:3" s="146" customFormat="1" x14ac:dyDescent="0.25">
      <c r="A828" s="264"/>
      <c r="B828" s="268"/>
      <c r="C828" s="270"/>
    </row>
    <row r="829" spans="1:3" s="146" customFormat="1" x14ac:dyDescent="0.25">
      <c r="A829" s="264"/>
      <c r="B829" s="268"/>
      <c r="C829" s="270"/>
    </row>
    <row r="830" spans="1:3" s="146" customFormat="1" x14ac:dyDescent="0.25">
      <c r="A830" s="264"/>
      <c r="B830" s="268"/>
      <c r="C830" s="270"/>
    </row>
    <row r="831" spans="1:3" s="146" customFormat="1" x14ac:dyDescent="0.25">
      <c r="A831" s="264"/>
      <c r="B831" s="268"/>
      <c r="C831" s="270"/>
    </row>
    <row r="832" spans="1:3" s="146" customFormat="1" x14ac:dyDescent="0.25">
      <c r="A832" s="264"/>
      <c r="B832" s="268"/>
      <c r="C832" s="270"/>
    </row>
    <row r="833" spans="1:3" s="146" customFormat="1" x14ac:dyDescent="0.25">
      <c r="A833" s="264"/>
      <c r="B833" s="268"/>
      <c r="C833" s="270"/>
    </row>
    <row r="834" spans="1:3" s="146" customFormat="1" x14ac:dyDescent="0.25">
      <c r="A834" s="264"/>
      <c r="B834" s="268"/>
      <c r="C834" s="270"/>
    </row>
    <row r="835" spans="1:3" s="146" customFormat="1" x14ac:dyDescent="0.25">
      <c r="A835" s="264"/>
      <c r="B835" s="268"/>
      <c r="C835" s="270"/>
    </row>
    <row r="836" spans="1:3" s="146" customFormat="1" x14ac:dyDescent="0.25">
      <c r="A836" s="264"/>
      <c r="B836" s="268"/>
      <c r="C836" s="270"/>
    </row>
    <row r="837" spans="1:3" s="146" customFormat="1" x14ac:dyDescent="0.25">
      <c r="A837" s="264"/>
      <c r="B837" s="268"/>
      <c r="C837" s="270"/>
    </row>
    <row r="838" spans="1:3" s="146" customFormat="1" x14ac:dyDescent="0.25">
      <c r="A838" s="264"/>
      <c r="B838" s="268"/>
      <c r="C838" s="270"/>
    </row>
    <row r="839" spans="1:3" s="146" customFormat="1" x14ac:dyDescent="0.25">
      <c r="A839" s="264"/>
      <c r="B839" s="268"/>
      <c r="C839" s="270"/>
    </row>
    <row r="840" spans="1:3" s="146" customFormat="1" x14ac:dyDescent="0.25">
      <c r="A840" s="264"/>
      <c r="B840" s="268"/>
      <c r="C840" s="270"/>
    </row>
    <row r="841" spans="1:3" s="146" customFormat="1" x14ac:dyDescent="0.25">
      <c r="A841" s="264"/>
      <c r="B841" s="268"/>
      <c r="C841" s="270"/>
    </row>
    <row r="842" spans="1:3" s="146" customFormat="1" x14ac:dyDescent="0.25">
      <c r="A842" s="264"/>
      <c r="B842" s="268"/>
      <c r="C842" s="270"/>
    </row>
    <row r="843" spans="1:3" s="146" customFormat="1" x14ac:dyDescent="0.25">
      <c r="A843" s="264"/>
      <c r="B843" s="268"/>
      <c r="C843" s="270"/>
    </row>
    <row r="844" spans="1:3" s="146" customFormat="1" x14ac:dyDescent="0.25">
      <c r="A844" s="264"/>
      <c r="B844" s="268"/>
      <c r="C844" s="270"/>
    </row>
    <row r="845" spans="1:3" s="146" customFormat="1" x14ac:dyDescent="0.25">
      <c r="A845" s="264"/>
      <c r="B845" s="268"/>
      <c r="C845" s="270"/>
    </row>
    <row r="846" spans="1:3" s="146" customFormat="1" x14ac:dyDescent="0.25">
      <c r="A846" s="264"/>
      <c r="B846" s="268"/>
      <c r="C846" s="270"/>
    </row>
    <row r="847" spans="1:3" s="146" customFormat="1" x14ac:dyDescent="0.25">
      <c r="A847" s="264"/>
      <c r="B847" s="268"/>
      <c r="C847" s="270"/>
    </row>
    <row r="848" spans="1:3" s="146" customFormat="1" x14ac:dyDescent="0.25">
      <c r="A848" s="264"/>
      <c r="B848" s="268"/>
      <c r="C848" s="270"/>
    </row>
    <row r="849" spans="1:3" s="146" customFormat="1" x14ac:dyDescent="0.25">
      <c r="A849" s="264"/>
      <c r="B849" s="268"/>
      <c r="C849" s="270"/>
    </row>
    <row r="850" spans="1:3" s="146" customFormat="1" x14ac:dyDescent="0.25">
      <c r="A850" s="264"/>
      <c r="B850" s="268"/>
      <c r="C850" s="270"/>
    </row>
    <row r="851" spans="1:3" s="146" customFormat="1" x14ac:dyDescent="0.25">
      <c r="A851" s="264"/>
      <c r="B851" s="268"/>
      <c r="C851" s="270"/>
    </row>
    <row r="852" spans="1:3" s="146" customFormat="1" x14ac:dyDescent="0.25">
      <c r="A852" s="264"/>
      <c r="B852" s="268"/>
      <c r="C852" s="270"/>
    </row>
    <row r="853" spans="1:3" s="146" customFormat="1" x14ac:dyDescent="0.25">
      <c r="A853" s="264"/>
      <c r="B853" s="268"/>
      <c r="C853" s="270"/>
    </row>
    <row r="854" spans="1:3" s="146" customFormat="1" x14ac:dyDescent="0.25">
      <c r="A854" s="264"/>
      <c r="B854" s="268"/>
      <c r="C854" s="270"/>
    </row>
    <row r="855" spans="1:3" s="146" customFormat="1" x14ac:dyDescent="0.25">
      <c r="A855" s="264"/>
      <c r="B855" s="268"/>
      <c r="C855" s="270"/>
    </row>
    <row r="856" spans="1:3" s="146" customFormat="1" x14ac:dyDescent="0.25">
      <c r="A856" s="264"/>
      <c r="B856" s="268"/>
      <c r="C856" s="270"/>
    </row>
    <row r="857" spans="1:3" s="146" customFormat="1" x14ac:dyDescent="0.25">
      <c r="A857" s="264"/>
      <c r="B857" s="268"/>
      <c r="C857" s="270"/>
    </row>
    <row r="858" spans="1:3" s="146" customFormat="1" x14ac:dyDescent="0.25">
      <c r="A858" s="264"/>
      <c r="B858" s="268"/>
      <c r="C858" s="270"/>
    </row>
    <row r="859" spans="1:3" s="146" customFormat="1" x14ac:dyDescent="0.25">
      <c r="A859" s="264"/>
      <c r="B859" s="268"/>
      <c r="C859" s="270"/>
    </row>
    <row r="860" spans="1:3" s="146" customFormat="1" x14ac:dyDescent="0.25">
      <c r="A860" s="264"/>
      <c r="B860" s="268"/>
      <c r="C860" s="270"/>
    </row>
    <row r="861" spans="1:3" s="146" customFormat="1" x14ac:dyDescent="0.25">
      <c r="A861" s="264"/>
      <c r="B861" s="268"/>
      <c r="C861" s="270"/>
    </row>
    <row r="862" spans="1:3" s="146" customFormat="1" x14ac:dyDescent="0.25">
      <c r="A862" s="264"/>
      <c r="B862" s="268"/>
      <c r="C862" s="270"/>
    </row>
    <row r="863" spans="1:3" s="146" customFormat="1" x14ac:dyDescent="0.25">
      <c r="A863" s="264"/>
      <c r="B863" s="268"/>
      <c r="C863" s="270"/>
    </row>
    <row r="864" spans="1:3" s="146" customFormat="1" x14ac:dyDescent="0.25">
      <c r="A864" s="264"/>
      <c r="B864" s="268"/>
      <c r="C864" s="270"/>
    </row>
    <row r="865" spans="1:3" s="146" customFormat="1" x14ac:dyDescent="0.25">
      <c r="A865" s="264"/>
      <c r="B865" s="268"/>
      <c r="C865" s="270"/>
    </row>
    <row r="866" spans="1:3" s="146" customFormat="1" x14ac:dyDescent="0.25">
      <c r="A866" s="264"/>
      <c r="B866" s="268"/>
      <c r="C866" s="270"/>
    </row>
    <row r="867" spans="1:3" s="146" customFormat="1" x14ac:dyDescent="0.25">
      <c r="A867" s="264"/>
      <c r="B867" s="268"/>
      <c r="C867" s="270"/>
    </row>
    <row r="868" spans="1:3" s="146" customFormat="1" x14ac:dyDescent="0.25">
      <c r="A868" s="264"/>
      <c r="B868" s="268"/>
      <c r="C868" s="270"/>
    </row>
    <row r="869" spans="1:3" s="146" customFormat="1" x14ac:dyDescent="0.25">
      <c r="A869" s="264"/>
      <c r="B869" s="268"/>
      <c r="C869" s="270"/>
    </row>
    <row r="870" spans="1:3" s="146" customFormat="1" x14ac:dyDescent="0.25">
      <c r="A870" s="264"/>
      <c r="B870" s="268"/>
      <c r="C870" s="270"/>
    </row>
    <row r="871" spans="1:3" s="146" customFormat="1" x14ac:dyDescent="0.25">
      <c r="A871" s="264"/>
      <c r="B871" s="268"/>
      <c r="C871" s="270"/>
    </row>
    <row r="872" spans="1:3" s="146" customFormat="1" x14ac:dyDescent="0.25">
      <c r="A872" s="264"/>
      <c r="B872" s="268"/>
      <c r="C872" s="270"/>
    </row>
    <row r="873" spans="1:3" s="146" customFormat="1" x14ac:dyDescent="0.25">
      <c r="A873" s="264"/>
      <c r="B873" s="268"/>
      <c r="C873" s="270"/>
    </row>
    <row r="874" spans="1:3" s="146" customFormat="1" x14ac:dyDescent="0.25">
      <c r="A874" s="264"/>
      <c r="B874" s="268"/>
      <c r="C874" s="270"/>
    </row>
    <row r="875" spans="1:3" s="146" customFormat="1" x14ac:dyDescent="0.25">
      <c r="A875" s="264"/>
      <c r="B875" s="268"/>
      <c r="C875" s="270"/>
    </row>
    <row r="876" spans="1:3" s="146" customFormat="1" x14ac:dyDescent="0.25">
      <c r="A876" s="264"/>
      <c r="B876" s="268"/>
      <c r="C876" s="270"/>
    </row>
    <row r="877" spans="1:3" s="146" customFormat="1" x14ac:dyDescent="0.25">
      <c r="A877" s="264"/>
      <c r="B877" s="268"/>
      <c r="C877" s="270"/>
    </row>
    <row r="878" spans="1:3" s="146" customFormat="1" x14ac:dyDescent="0.25">
      <c r="A878" s="264"/>
      <c r="B878" s="268"/>
      <c r="C878" s="270"/>
    </row>
    <row r="879" spans="1:3" s="146" customFormat="1" x14ac:dyDescent="0.25">
      <c r="A879" s="264"/>
      <c r="B879" s="268"/>
      <c r="C879" s="270"/>
    </row>
    <row r="880" spans="1:3" s="146" customFormat="1" x14ac:dyDescent="0.25">
      <c r="A880" s="264"/>
      <c r="B880" s="268"/>
      <c r="C880" s="270"/>
    </row>
    <row r="881" spans="1:3" s="146" customFormat="1" x14ac:dyDescent="0.25">
      <c r="A881" s="264"/>
      <c r="B881" s="268"/>
      <c r="C881" s="270"/>
    </row>
    <row r="882" spans="1:3" s="146" customFormat="1" x14ac:dyDescent="0.25">
      <c r="A882" s="264"/>
      <c r="B882" s="268"/>
      <c r="C882" s="270"/>
    </row>
    <row r="883" spans="1:3" s="146" customFormat="1" x14ac:dyDescent="0.25">
      <c r="A883" s="264"/>
      <c r="B883" s="268"/>
      <c r="C883" s="270"/>
    </row>
    <row r="884" spans="1:3" s="146" customFormat="1" x14ac:dyDescent="0.25">
      <c r="A884" s="264"/>
      <c r="B884" s="268"/>
      <c r="C884" s="270"/>
    </row>
    <row r="885" spans="1:3" s="146" customFormat="1" x14ac:dyDescent="0.25">
      <c r="A885" s="264"/>
      <c r="B885" s="268"/>
      <c r="C885" s="270"/>
    </row>
    <row r="886" spans="1:3" s="146" customFormat="1" x14ac:dyDescent="0.25">
      <c r="A886" s="264"/>
      <c r="B886" s="268"/>
      <c r="C886" s="270"/>
    </row>
    <row r="887" spans="1:3" s="146" customFormat="1" x14ac:dyDescent="0.25">
      <c r="A887" s="264"/>
      <c r="B887" s="268"/>
      <c r="C887" s="270"/>
    </row>
    <row r="888" spans="1:3" s="146" customFormat="1" x14ac:dyDescent="0.25">
      <c r="A888" s="264"/>
      <c r="B888" s="268"/>
      <c r="C888" s="270"/>
    </row>
    <row r="889" spans="1:3" s="146" customFormat="1" x14ac:dyDescent="0.25">
      <c r="A889" s="264"/>
      <c r="B889" s="268"/>
      <c r="C889" s="270"/>
    </row>
    <row r="890" spans="1:3" s="146" customFormat="1" x14ac:dyDescent="0.25">
      <c r="A890" s="264"/>
      <c r="B890" s="268"/>
      <c r="C890" s="270"/>
    </row>
    <row r="891" spans="1:3" s="146" customFormat="1" x14ac:dyDescent="0.25">
      <c r="A891" s="264"/>
      <c r="B891" s="268"/>
      <c r="C891" s="270"/>
    </row>
    <row r="892" spans="1:3" s="146" customFormat="1" x14ac:dyDescent="0.25">
      <c r="A892" s="264"/>
      <c r="B892" s="268"/>
      <c r="C892" s="270"/>
    </row>
    <row r="893" spans="1:3" s="146" customFormat="1" x14ac:dyDescent="0.25">
      <c r="A893" s="264"/>
      <c r="B893" s="268"/>
      <c r="C893" s="270"/>
    </row>
    <row r="894" spans="1:3" s="146" customFormat="1" x14ac:dyDescent="0.25">
      <c r="A894" s="264"/>
      <c r="B894" s="268"/>
      <c r="C894" s="270"/>
    </row>
    <row r="895" spans="1:3" s="146" customFormat="1" x14ac:dyDescent="0.25">
      <c r="A895" s="264"/>
      <c r="B895" s="268"/>
      <c r="C895" s="270"/>
    </row>
    <row r="896" spans="1:3" s="146" customFormat="1" x14ac:dyDescent="0.25">
      <c r="A896" s="264"/>
      <c r="B896" s="268"/>
      <c r="C896" s="270"/>
    </row>
    <row r="897" spans="1:3" s="146" customFormat="1" x14ac:dyDescent="0.25">
      <c r="A897" s="264"/>
      <c r="B897" s="268"/>
      <c r="C897" s="270"/>
    </row>
    <row r="898" spans="1:3" s="146" customFormat="1" x14ac:dyDescent="0.25">
      <c r="A898" s="264"/>
      <c r="B898" s="268"/>
      <c r="C898" s="270"/>
    </row>
    <row r="899" spans="1:3" s="146" customFormat="1" x14ac:dyDescent="0.25">
      <c r="A899" s="264"/>
      <c r="B899" s="268"/>
      <c r="C899" s="270"/>
    </row>
    <row r="900" spans="1:3" s="146" customFormat="1" x14ac:dyDescent="0.25">
      <c r="A900" s="264"/>
      <c r="B900" s="268"/>
      <c r="C900" s="270"/>
    </row>
    <row r="901" spans="1:3" s="146" customFormat="1" x14ac:dyDescent="0.25">
      <c r="A901" s="264"/>
      <c r="B901" s="268"/>
      <c r="C901" s="270"/>
    </row>
    <row r="902" spans="1:3" s="146" customFormat="1" x14ac:dyDescent="0.25">
      <c r="A902" s="264"/>
      <c r="B902" s="268"/>
      <c r="C902" s="270"/>
    </row>
    <row r="903" spans="1:3" s="146" customFormat="1" x14ac:dyDescent="0.25">
      <c r="A903" s="264"/>
      <c r="B903" s="268"/>
      <c r="C903" s="270"/>
    </row>
    <row r="904" spans="1:3" s="146" customFormat="1" x14ac:dyDescent="0.25">
      <c r="A904" s="264"/>
      <c r="B904" s="268"/>
      <c r="C904" s="270"/>
    </row>
    <row r="905" spans="1:3" s="146" customFormat="1" x14ac:dyDescent="0.25">
      <c r="A905" s="264"/>
      <c r="B905" s="268"/>
      <c r="C905" s="270"/>
    </row>
    <row r="906" spans="1:3" s="146" customFormat="1" x14ac:dyDescent="0.25">
      <c r="A906" s="264"/>
      <c r="B906" s="268"/>
      <c r="C906" s="270"/>
    </row>
    <row r="907" spans="1:3" s="146" customFormat="1" x14ac:dyDescent="0.25">
      <c r="A907" s="264"/>
      <c r="B907" s="268"/>
      <c r="C907" s="270"/>
    </row>
    <row r="908" spans="1:3" s="146" customFormat="1" x14ac:dyDescent="0.25">
      <c r="A908" s="264"/>
      <c r="B908" s="268"/>
      <c r="C908" s="270"/>
    </row>
    <row r="909" spans="1:3" s="146" customFormat="1" x14ac:dyDescent="0.25">
      <c r="A909" s="264"/>
      <c r="B909" s="268"/>
      <c r="C909" s="270"/>
    </row>
    <row r="910" spans="1:3" s="146" customFormat="1" x14ac:dyDescent="0.25">
      <c r="A910" s="264"/>
      <c r="B910" s="268"/>
      <c r="C910" s="270"/>
    </row>
    <row r="911" spans="1:3" s="146" customFormat="1" x14ac:dyDescent="0.25">
      <c r="A911" s="264"/>
      <c r="B911" s="268"/>
      <c r="C911" s="270"/>
    </row>
    <row r="912" spans="1:3" s="146" customFormat="1" x14ac:dyDescent="0.25">
      <c r="A912" s="264"/>
      <c r="B912" s="268"/>
      <c r="C912" s="270"/>
    </row>
    <row r="913" spans="1:3" s="146" customFormat="1" x14ac:dyDescent="0.25">
      <c r="A913" s="264"/>
      <c r="B913" s="268"/>
      <c r="C913" s="270"/>
    </row>
    <row r="914" spans="1:3" s="146" customFormat="1" x14ac:dyDescent="0.25">
      <c r="A914" s="264"/>
      <c r="B914" s="268"/>
      <c r="C914" s="270"/>
    </row>
    <row r="915" spans="1:3" s="146" customFormat="1" x14ac:dyDescent="0.25">
      <c r="A915" s="264"/>
      <c r="B915" s="268"/>
      <c r="C915" s="270"/>
    </row>
    <row r="916" spans="1:3" s="146" customFormat="1" x14ac:dyDescent="0.25">
      <c r="A916" s="264"/>
      <c r="B916" s="268"/>
      <c r="C916" s="270"/>
    </row>
    <row r="917" spans="1:3" s="146" customFormat="1" x14ac:dyDescent="0.25">
      <c r="A917" s="264"/>
      <c r="B917" s="268"/>
      <c r="C917" s="270"/>
    </row>
    <row r="918" spans="1:3" s="146" customFormat="1" x14ac:dyDescent="0.25">
      <c r="A918" s="264"/>
      <c r="B918" s="268"/>
      <c r="C918" s="270"/>
    </row>
    <row r="919" spans="1:3" s="146" customFormat="1" x14ac:dyDescent="0.25">
      <c r="A919" s="264"/>
      <c r="B919" s="268"/>
      <c r="C919" s="270"/>
    </row>
    <row r="920" spans="1:3" s="146" customFormat="1" x14ac:dyDescent="0.25">
      <c r="A920" s="264"/>
      <c r="B920" s="268"/>
      <c r="C920" s="270"/>
    </row>
    <row r="921" spans="1:3" s="146" customFormat="1" x14ac:dyDescent="0.25">
      <c r="A921" s="264"/>
      <c r="B921" s="268"/>
      <c r="C921" s="270"/>
    </row>
    <row r="922" spans="1:3" s="146" customFormat="1" x14ac:dyDescent="0.25">
      <c r="A922" s="264"/>
      <c r="B922" s="268"/>
      <c r="C922" s="270"/>
    </row>
    <row r="923" spans="1:3" s="146" customFormat="1" x14ac:dyDescent="0.25">
      <c r="A923" s="264"/>
      <c r="B923" s="268"/>
      <c r="C923" s="270"/>
    </row>
    <row r="924" spans="1:3" s="146" customFormat="1" x14ac:dyDescent="0.25">
      <c r="A924" s="264"/>
      <c r="B924" s="268"/>
      <c r="C924" s="270"/>
    </row>
    <row r="925" spans="1:3" s="146" customFormat="1" x14ac:dyDescent="0.25">
      <c r="A925" s="264"/>
      <c r="B925" s="268"/>
      <c r="C925" s="270"/>
    </row>
    <row r="926" spans="1:3" s="146" customFormat="1" x14ac:dyDescent="0.25">
      <c r="A926" s="264"/>
      <c r="B926" s="268"/>
      <c r="C926" s="270"/>
    </row>
    <row r="927" spans="1:3" s="146" customFormat="1" x14ac:dyDescent="0.25">
      <c r="A927" s="264"/>
      <c r="B927" s="268"/>
      <c r="C927" s="270"/>
    </row>
    <row r="928" spans="1:3" s="146" customFormat="1" x14ac:dyDescent="0.25">
      <c r="A928" s="264"/>
      <c r="B928" s="268"/>
      <c r="C928" s="270"/>
    </row>
    <row r="929" spans="1:3" s="146" customFormat="1" x14ac:dyDescent="0.25">
      <c r="A929" s="264"/>
      <c r="B929" s="268"/>
      <c r="C929" s="270"/>
    </row>
    <row r="930" spans="1:3" s="146" customFormat="1" x14ac:dyDescent="0.25">
      <c r="A930" s="264"/>
      <c r="B930" s="268"/>
      <c r="C930" s="270"/>
    </row>
    <row r="931" spans="1:3" s="146" customFormat="1" x14ac:dyDescent="0.25">
      <c r="A931" s="264"/>
      <c r="B931" s="268"/>
      <c r="C931" s="270"/>
    </row>
    <row r="932" spans="1:3" s="146" customFormat="1" x14ac:dyDescent="0.25">
      <c r="A932" s="264"/>
      <c r="B932" s="268"/>
      <c r="C932" s="270"/>
    </row>
    <row r="933" spans="1:3" s="146" customFormat="1" x14ac:dyDescent="0.25">
      <c r="A933" s="264"/>
      <c r="B933" s="268"/>
      <c r="C933" s="270"/>
    </row>
    <row r="934" spans="1:3" s="146" customFormat="1" x14ac:dyDescent="0.25">
      <c r="A934" s="264"/>
      <c r="B934" s="268"/>
      <c r="C934" s="270"/>
    </row>
    <row r="935" spans="1:3" s="146" customFormat="1" x14ac:dyDescent="0.25">
      <c r="A935" s="264"/>
      <c r="B935" s="268"/>
      <c r="C935" s="270"/>
    </row>
    <row r="936" spans="1:3" s="146" customFormat="1" x14ac:dyDescent="0.25">
      <c r="A936" s="264"/>
      <c r="B936" s="268"/>
      <c r="C936" s="270"/>
    </row>
    <row r="937" spans="1:3" s="146" customFormat="1" x14ac:dyDescent="0.25">
      <c r="A937" s="264"/>
      <c r="B937" s="268"/>
      <c r="C937" s="270"/>
    </row>
    <row r="938" spans="1:3" s="146" customFormat="1" x14ac:dyDescent="0.25">
      <c r="A938" s="264"/>
      <c r="B938" s="268"/>
      <c r="C938" s="270"/>
    </row>
    <row r="939" spans="1:3" s="146" customFormat="1" x14ac:dyDescent="0.25">
      <c r="A939" s="264"/>
      <c r="B939" s="268"/>
      <c r="C939" s="270"/>
    </row>
    <row r="940" spans="1:3" s="146" customFormat="1" x14ac:dyDescent="0.25">
      <c r="A940" s="264"/>
      <c r="B940" s="268"/>
      <c r="C940" s="270"/>
    </row>
    <row r="941" spans="1:3" s="146" customFormat="1" x14ac:dyDescent="0.25">
      <c r="A941" s="264"/>
      <c r="B941" s="268"/>
      <c r="C941" s="270"/>
    </row>
    <row r="942" spans="1:3" s="146" customFormat="1" x14ac:dyDescent="0.25">
      <c r="A942" s="264"/>
      <c r="B942" s="268"/>
      <c r="C942" s="270"/>
    </row>
    <row r="943" spans="1:3" s="146" customFormat="1" x14ac:dyDescent="0.25">
      <c r="A943" s="264"/>
      <c r="B943" s="268"/>
      <c r="C943" s="270"/>
    </row>
    <row r="944" spans="1:3" s="146" customFormat="1" x14ac:dyDescent="0.25">
      <c r="A944" s="264"/>
      <c r="B944" s="268"/>
      <c r="C944" s="270"/>
    </row>
    <row r="945" spans="1:3" s="146" customFormat="1" x14ac:dyDescent="0.25">
      <c r="A945" s="264"/>
      <c r="B945" s="268"/>
      <c r="C945" s="270"/>
    </row>
    <row r="946" spans="1:3" s="146" customFormat="1" x14ac:dyDescent="0.25">
      <c r="A946" s="264"/>
      <c r="B946" s="268"/>
      <c r="C946" s="270"/>
    </row>
    <row r="947" spans="1:3" s="146" customFormat="1" x14ac:dyDescent="0.25">
      <c r="A947" s="264"/>
      <c r="B947" s="268"/>
      <c r="C947" s="270"/>
    </row>
    <row r="948" spans="1:3" s="146" customFormat="1" x14ac:dyDescent="0.25">
      <c r="A948" s="264"/>
      <c r="B948" s="268"/>
      <c r="C948" s="270"/>
    </row>
    <row r="949" spans="1:3" s="146" customFormat="1" x14ac:dyDescent="0.25">
      <c r="A949" s="264"/>
      <c r="B949" s="268"/>
      <c r="C949" s="270"/>
    </row>
    <row r="950" spans="1:3" s="146" customFormat="1" x14ac:dyDescent="0.25">
      <c r="A950" s="264"/>
      <c r="B950" s="268"/>
      <c r="C950" s="270"/>
    </row>
    <row r="951" spans="1:3" s="146" customFormat="1" x14ac:dyDescent="0.25">
      <c r="A951" s="264"/>
      <c r="B951" s="268"/>
      <c r="C951" s="270"/>
    </row>
    <row r="952" spans="1:3" s="146" customFormat="1" x14ac:dyDescent="0.25">
      <c r="A952" s="264"/>
      <c r="B952" s="268"/>
      <c r="C952" s="270"/>
    </row>
    <row r="953" spans="1:3" s="146" customFormat="1" x14ac:dyDescent="0.25">
      <c r="A953" s="264"/>
      <c r="B953" s="268"/>
      <c r="C953" s="270"/>
    </row>
    <row r="954" spans="1:3" s="146" customFormat="1" x14ac:dyDescent="0.25">
      <c r="A954" s="264"/>
      <c r="B954" s="268"/>
      <c r="C954" s="270"/>
    </row>
    <row r="955" spans="1:3" s="146" customFormat="1" x14ac:dyDescent="0.25">
      <c r="A955" s="264"/>
      <c r="B955" s="268"/>
      <c r="C955" s="270"/>
    </row>
    <row r="956" spans="1:3" s="146" customFormat="1" x14ac:dyDescent="0.25">
      <c r="A956" s="264"/>
      <c r="B956" s="268"/>
      <c r="C956" s="270"/>
    </row>
    <row r="957" spans="1:3" s="146" customFormat="1" x14ac:dyDescent="0.25">
      <c r="A957" s="264"/>
      <c r="B957" s="268"/>
      <c r="C957" s="270"/>
    </row>
    <row r="958" spans="1:3" s="146" customFormat="1" x14ac:dyDescent="0.25">
      <c r="A958" s="264"/>
      <c r="B958" s="268"/>
      <c r="C958" s="270"/>
    </row>
    <row r="959" spans="1:3" s="146" customFormat="1" x14ac:dyDescent="0.25">
      <c r="A959" s="264"/>
      <c r="B959" s="268"/>
      <c r="C959" s="270"/>
    </row>
    <row r="960" spans="1:3" s="146" customFormat="1" x14ac:dyDescent="0.25">
      <c r="A960" s="264"/>
      <c r="B960" s="268"/>
      <c r="C960" s="270"/>
    </row>
    <row r="961" spans="1:3" s="146" customFormat="1" x14ac:dyDescent="0.25">
      <c r="A961" s="264"/>
      <c r="B961" s="268"/>
      <c r="C961" s="270"/>
    </row>
    <row r="962" spans="1:3" s="146" customFormat="1" x14ac:dyDescent="0.25">
      <c r="A962" s="264"/>
      <c r="B962" s="268"/>
      <c r="C962" s="270"/>
    </row>
    <row r="963" spans="1:3" s="146" customFormat="1" x14ac:dyDescent="0.25">
      <c r="A963" s="264"/>
      <c r="B963" s="268"/>
      <c r="C963" s="270"/>
    </row>
    <row r="964" spans="1:3" s="146" customFormat="1" x14ac:dyDescent="0.25">
      <c r="A964" s="264"/>
      <c r="B964" s="268"/>
      <c r="C964" s="270"/>
    </row>
    <row r="965" spans="1:3" s="146" customFormat="1" x14ac:dyDescent="0.25">
      <c r="A965" s="264"/>
      <c r="B965" s="268"/>
      <c r="C965" s="270"/>
    </row>
    <row r="966" spans="1:3" s="146" customFormat="1" x14ac:dyDescent="0.25">
      <c r="A966" s="264"/>
      <c r="B966" s="268"/>
      <c r="C966" s="270"/>
    </row>
    <row r="967" spans="1:3" s="146" customFormat="1" x14ac:dyDescent="0.25">
      <c r="A967" s="264"/>
      <c r="B967" s="268"/>
      <c r="C967" s="270"/>
    </row>
    <row r="968" spans="1:3" s="146" customFormat="1" x14ac:dyDescent="0.25">
      <c r="A968" s="264"/>
      <c r="B968" s="268"/>
      <c r="C968" s="270"/>
    </row>
    <row r="969" spans="1:3" s="146" customFormat="1" x14ac:dyDescent="0.25">
      <c r="A969" s="264"/>
      <c r="B969" s="268"/>
      <c r="C969" s="270"/>
    </row>
    <row r="970" spans="1:3" s="146" customFormat="1" x14ac:dyDescent="0.25">
      <c r="A970" s="264"/>
      <c r="B970" s="268"/>
      <c r="C970" s="270"/>
    </row>
    <row r="971" spans="1:3" s="146" customFormat="1" x14ac:dyDescent="0.25">
      <c r="A971" s="264"/>
      <c r="B971" s="268"/>
      <c r="C971" s="270"/>
    </row>
    <row r="972" spans="1:3" s="146" customFormat="1" x14ac:dyDescent="0.25">
      <c r="A972" s="264"/>
      <c r="B972" s="268"/>
      <c r="C972" s="270"/>
    </row>
    <row r="973" spans="1:3" s="146" customFormat="1" x14ac:dyDescent="0.25">
      <c r="A973" s="264"/>
      <c r="B973" s="268"/>
      <c r="C973" s="270"/>
    </row>
    <row r="974" spans="1:3" s="146" customFormat="1" x14ac:dyDescent="0.25">
      <c r="A974" s="264"/>
      <c r="B974" s="268"/>
      <c r="C974" s="270"/>
    </row>
    <row r="975" spans="1:3" s="146" customFormat="1" x14ac:dyDescent="0.25">
      <c r="A975" s="264"/>
      <c r="B975" s="268"/>
      <c r="C975" s="270"/>
    </row>
    <row r="976" spans="1:3" s="146" customFormat="1" x14ac:dyDescent="0.25">
      <c r="A976" s="264"/>
      <c r="B976" s="268"/>
      <c r="C976" s="270"/>
    </row>
    <row r="977" spans="1:3" s="146" customFormat="1" x14ac:dyDescent="0.25">
      <c r="A977" s="264"/>
      <c r="B977" s="268"/>
      <c r="C977" s="270"/>
    </row>
    <row r="978" spans="1:3" s="146" customFormat="1" x14ac:dyDescent="0.25">
      <c r="A978" s="264"/>
      <c r="B978" s="268"/>
      <c r="C978" s="270"/>
    </row>
    <row r="979" spans="1:3" s="146" customFormat="1" x14ac:dyDescent="0.25">
      <c r="A979" s="264"/>
      <c r="B979" s="268"/>
      <c r="C979" s="270"/>
    </row>
    <row r="980" spans="1:3" s="146" customFormat="1" x14ac:dyDescent="0.25">
      <c r="A980" s="264"/>
      <c r="B980" s="268"/>
      <c r="C980" s="270"/>
    </row>
    <row r="981" spans="1:3" s="146" customFormat="1" x14ac:dyDescent="0.25">
      <c r="A981" s="264"/>
      <c r="B981" s="268"/>
      <c r="C981" s="270"/>
    </row>
    <row r="982" spans="1:3" s="146" customFormat="1" x14ac:dyDescent="0.25">
      <c r="A982" s="264"/>
      <c r="B982" s="268"/>
      <c r="C982" s="270"/>
    </row>
    <row r="983" spans="1:3" s="146" customFormat="1" x14ac:dyDescent="0.25">
      <c r="A983" s="264"/>
      <c r="B983" s="268"/>
      <c r="C983" s="270"/>
    </row>
    <row r="984" spans="1:3" s="146" customFormat="1" x14ac:dyDescent="0.25">
      <c r="A984" s="264"/>
      <c r="B984" s="268"/>
      <c r="C984" s="270"/>
    </row>
    <row r="985" spans="1:3" s="146" customFormat="1" x14ac:dyDescent="0.25">
      <c r="A985" s="264"/>
      <c r="B985" s="268"/>
      <c r="C985" s="270"/>
    </row>
    <row r="986" spans="1:3" s="146" customFormat="1" x14ac:dyDescent="0.25">
      <c r="A986" s="264"/>
      <c r="B986" s="268"/>
      <c r="C986" s="270"/>
    </row>
    <row r="987" spans="1:3" s="146" customFormat="1" x14ac:dyDescent="0.25">
      <c r="A987" s="264"/>
      <c r="B987" s="268"/>
      <c r="C987" s="270"/>
    </row>
    <row r="988" spans="1:3" s="146" customFormat="1" x14ac:dyDescent="0.25">
      <c r="A988" s="264"/>
      <c r="B988" s="268"/>
      <c r="C988" s="270"/>
    </row>
    <row r="989" spans="1:3" s="146" customFormat="1" x14ac:dyDescent="0.25">
      <c r="A989" s="264"/>
      <c r="B989" s="268"/>
      <c r="C989" s="270"/>
    </row>
    <row r="990" spans="1:3" s="146" customFormat="1" x14ac:dyDescent="0.25">
      <c r="A990" s="264"/>
      <c r="B990" s="268"/>
      <c r="C990" s="270"/>
    </row>
    <row r="991" spans="1:3" s="146" customFormat="1" x14ac:dyDescent="0.25">
      <c r="A991" s="264"/>
      <c r="B991" s="268"/>
      <c r="C991" s="270"/>
    </row>
    <row r="992" spans="1:3" s="146" customFormat="1" x14ac:dyDescent="0.25">
      <c r="A992" s="264"/>
      <c r="B992" s="268"/>
      <c r="C992" s="270"/>
    </row>
    <row r="993" spans="1:3" s="146" customFormat="1" x14ac:dyDescent="0.25">
      <c r="A993" s="264"/>
      <c r="B993" s="268"/>
      <c r="C993" s="270"/>
    </row>
    <row r="994" spans="1:3" s="146" customFormat="1" x14ac:dyDescent="0.25">
      <c r="A994" s="264"/>
      <c r="B994" s="268"/>
      <c r="C994" s="270"/>
    </row>
    <row r="995" spans="1:3" s="146" customFormat="1" x14ac:dyDescent="0.25">
      <c r="A995" s="264"/>
      <c r="B995" s="268"/>
      <c r="C995" s="270"/>
    </row>
    <row r="996" spans="1:3" s="146" customFormat="1" x14ac:dyDescent="0.25">
      <c r="A996" s="264"/>
      <c r="B996" s="268"/>
      <c r="C996" s="270"/>
    </row>
    <row r="997" spans="1:3" s="146" customFormat="1" x14ac:dyDescent="0.25">
      <c r="A997" s="264"/>
      <c r="B997" s="268"/>
      <c r="C997" s="270"/>
    </row>
    <row r="998" spans="1:3" s="146" customFormat="1" x14ac:dyDescent="0.25">
      <c r="A998" s="264"/>
      <c r="B998" s="268"/>
      <c r="C998" s="270"/>
    </row>
    <row r="999" spans="1:3" s="146" customFormat="1" x14ac:dyDescent="0.25">
      <c r="A999" s="264"/>
      <c r="B999" s="268"/>
      <c r="C999" s="270"/>
    </row>
    <row r="1000" spans="1:3" s="146" customFormat="1" x14ac:dyDescent="0.25">
      <c r="A1000" s="264"/>
      <c r="B1000" s="268"/>
      <c r="C1000" s="270"/>
    </row>
    <row r="1001" spans="1:3" s="146" customFormat="1" x14ac:dyDescent="0.25">
      <c r="A1001" s="264"/>
      <c r="B1001" s="268"/>
      <c r="C1001" s="270"/>
    </row>
    <row r="1002" spans="1:3" s="146" customFormat="1" x14ac:dyDescent="0.25">
      <c r="A1002" s="264"/>
      <c r="B1002" s="268"/>
      <c r="C1002" s="270"/>
    </row>
    <row r="1003" spans="1:3" s="146" customFormat="1" x14ac:dyDescent="0.25">
      <c r="A1003" s="264"/>
      <c r="B1003" s="268"/>
      <c r="C1003" s="270"/>
    </row>
    <row r="1004" spans="1:3" s="146" customFormat="1" x14ac:dyDescent="0.25">
      <c r="A1004" s="264"/>
      <c r="B1004" s="268"/>
      <c r="C1004" s="270"/>
    </row>
    <row r="1005" spans="1:3" s="146" customFormat="1" x14ac:dyDescent="0.25">
      <c r="A1005" s="264"/>
      <c r="B1005" s="268"/>
      <c r="C1005" s="270"/>
    </row>
    <row r="1006" spans="1:3" s="146" customFormat="1" x14ac:dyDescent="0.25">
      <c r="A1006" s="264"/>
      <c r="B1006" s="268"/>
      <c r="C1006" s="270"/>
    </row>
    <row r="1007" spans="1:3" s="146" customFormat="1" x14ac:dyDescent="0.25">
      <c r="A1007" s="264"/>
      <c r="B1007" s="268"/>
      <c r="C1007" s="270"/>
    </row>
    <row r="1008" spans="1:3" s="146" customFormat="1" x14ac:dyDescent="0.25">
      <c r="A1008" s="264"/>
      <c r="B1008" s="268"/>
      <c r="C1008" s="270"/>
    </row>
    <row r="1009" spans="1:3" s="146" customFormat="1" x14ac:dyDescent="0.25">
      <c r="A1009" s="264"/>
      <c r="B1009" s="268"/>
      <c r="C1009" s="270"/>
    </row>
    <row r="1010" spans="1:3" s="146" customFormat="1" x14ac:dyDescent="0.25">
      <c r="A1010" s="264"/>
      <c r="B1010" s="268"/>
      <c r="C1010" s="270"/>
    </row>
    <row r="1011" spans="1:3" s="146" customFormat="1" x14ac:dyDescent="0.25">
      <c r="A1011" s="264"/>
      <c r="B1011" s="268"/>
      <c r="C1011" s="270"/>
    </row>
    <row r="1012" spans="1:3" s="146" customFormat="1" x14ac:dyDescent="0.25">
      <c r="A1012" s="264"/>
      <c r="B1012" s="268"/>
      <c r="C1012" s="270"/>
    </row>
    <row r="1013" spans="1:3" s="146" customFormat="1" x14ac:dyDescent="0.25">
      <c r="A1013" s="264"/>
      <c r="B1013" s="268"/>
      <c r="C1013" s="270"/>
    </row>
    <row r="1014" spans="1:3" s="146" customFormat="1" x14ac:dyDescent="0.25">
      <c r="A1014" s="264"/>
      <c r="B1014" s="268"/>
      <c r="C1014" s="270"/>
    </row>
    <row r="1015" spans="1:3" s="146" customFormat="1" x14ac:dyDescent="0.25">
      <c r="A1015" s="264"/>
      <c r="B1015" s="268"/>
      <c r="C1015" s="270"/>
    </row>
    <row r="1016" spans="1:3" s="146" customFormat="1" x14ac:dyDescent="0.25">
      <c r="A1016" s="264"/>
      <c r="B1016" s="268"/>
      <c r="C1016" s="270"/>
    </row>
    <row r="1017" spans="1:3" s="146" customFormat="1" x14ac:dyDescent="0.25">
      <c r="A1017" s="264"/>
      <c r="B1017" s="268"/>
      <c r="C1017" s="270"/>
    </row>
    <row r="1018" spans="1:3" s="146" customFormat="1" x14ac:dyDescent="0.25">
      <c r="A1018" s="264"/>
      <c r="B1018" s="268"/>
      <c r="C1018" s="270"/>
    </row>
    <row r="1019" spans="1:3" s="146" customFormat="1" x14ac:dyDescent="0.25">
      <c r="A1019" s="264"/>
      <c r="B1019" s="268"/>
      <c r="C1019" s="270"/>
    </row>
    <row r="1020" spans="1:3" s="146" customFormat="1" x14ac:dyDescent="0.25">
      <c r="A1020" s="264"/>
      <c r="B1020" s="268"/>
      <c r="C1020" s="270"/>
    </row>
    <row r="1021" spans="1:3" s="146" customFormat="1" x14ac:dyDescent="0.25">
      <c r="A1021" s="264"/>
      <c r="B1021" s="268"/>
      <c r="C1021" s="270"/>
    </row>
    <row r="1022" spans="1:3" s="146" customFormat="1" x14ac:dyDescent="0.25">
      <c r="A1022" s="264"/>
      <c r="B1022" s="268"/>
      <c r="C1022" s="270"/>
    </row>
    <row r="1023" spans="1:3" s="146" customFormat="1" x14ac:dyDescent="0.25">
      <c r="A1023" s="264"/>
      <c r="B1023" s="268"/>
      <c r="C1023" s="270"/>
    </row>
    <row r="1024" spans="1:3" s="146" customFormat="1" x14ac:dyDescent="0.25">
      <c r="A1024" s="264"/>
      <c r="B1024" s="268"/>
      <c r="C1024" s="270"/>
    </row>
    <row r="1025" spans="1:3" s="146" customFormat="1" x14ac:dyDescent="0.25">
      <c r="A1025" s="264"/>
      <c r="B1025" s="268"/>
      <c r="C1025" s="270"/>
    </row>
    <row r="1026" spans="1:3" s="146" customFormat="1" x14ac:dyDescent="0.25">
      <c r="A1026" s="264"/>
      <c r="B1026" s="268"/>
      <c r="C1026" s="270"/>
    </row>
    <row r="1027" spans="1:3" s="146" customFormat="1" x14ac:dyDescent="0.25">
      <c r="A1027" s="264"/>
      <c r="B1027" s="268"/>
      <c r="C1027" s="270"/>
    </row>
    <row r="1028" spans="1:3" s="146" customFormat="1" x14ac:dyDescent="0.25">
      <c r="A1028" s="264"/>
      <c r="B1028" s="268"/>
      <c r="C1028" s="270"/>
    </row>
    <row r="1029" spans="1:3" s="146" customFormat="1" x14ac:dyDescent="0.25">
      <c r="A1029" s="264"/>
      <c r="B1029" s="268"/>
      <c r="C1029" s="270"/>
    </row>
    <row r="1030" spans="1:3" s="146" customFormat="1" x14ac:dyDescent="0.25">
      <c r="A1030" s="264"/>
      <c r="B1030" s="268"/>
      <c r="C1030" s="270"/>
    </row>
    <row r="1031" spans="1:3" s="146" customFormat="1" x14ac:dyDescent="0.25">
      <c r="A1031" s="264"/>
      <c r="B1031" s="268"/>
      <c r="C1031" s="270"/>
    </row>
    <row r="1032" spans="1:3" s="146" customFormat="1" x14ac:dyDescent="0.25">
      <c r="A1032" s="264"/>
      <c r="B1032" s="268"/>
      <c r="C1032" s="270"/>
    </row>
    <row r="1033" spans="1:3" s="146" customFormat="1" x14ac:dyDescent="0.25">
      <c r="A1033" s="264"/>
      <c r="B1033" s="268"/>
      <c r="C1033" s="270"/>
    </row>
    <row r="1034" spans="1:3" s="146" customFormat="1" x14ac:dyDescent="0.25">
      <c r="A1034" s="264"/>
      <c r="B1034" s="268"/>
      <c r="C1034" s="270"/>
    </row>
    <row r="1035" spans="1:3" s="146" customFormat="1" x14ac:dyDescent="0.25">
      <c r="A1035" s="264"/>
      <c r="B1035" s="268"/>
      <c r="C1035" s="270"/>
    </row>
    <row r="1036" spans="1:3" s="146" customFormat="1" x14ac:dyDescent="0.25">
      <c r="A1036" s="264"/>
      <c r="B1036" s="268"/>
      <c r="C1036" s="270"/>
    </row>
    <row r="1037" spans="1:3" s="146" customFormat="1" x14ac:dyDescent="0.25">
      <c r="A1037" s="264"/>
      <c r="B1037" s="268"/>
      <c r="C1037" s="270"/>
    </row>
    <row r="1038" spans="1:3" s="146" customFormat="1" x14ac:dyDescent="0.25">
      <c r="A1038" s="264"/>
      <c r="B1038" s="268"/>
      <c r="C1038" s="270"/>
    </row>
    <row r="1039" spans="1:3" s="146" customFormat="1" x14ac:dyDescent="0.25">
      <c r="A1039" s="264"/>
      <c r="B1039" s="268"/>
      <c r="C1039" s="270"/>
    </row>
    <row r="1040" spans="1:3" s="146" customFormat="1" x14ac:dyDescent="0.25">
      <c r="A1040" s="264"/>
      <c r="B1040" s="268"/>
      <c r="C1040" s="270"/>
    </row>
    <row r="1041" spans="1:3" s="146" customFormat="1" x14ac:dyDescent="0.25">
      <c r="A1041" s="264"/>
      <c r="B1041" s="268"/>
      <c r="C1041" s="270"/>
    </row>
    <row r="1042" spans="1:3" s="146" customFormat="1" x14ac:dyDescent="0.25">
      <c r="A1042" s="264"/>
      <c r="B1042" s="268"/>
      <c r="C1042" s="270"/>
    </row>
    <row r="1043" spans="1:3" s="146" customFormat="1" x14ac:dyDescent="0.25">
      <c r="A1043" s="264"/>
      <c r="B1043" s="268"/>
      <c r="C1043" s="270"/>
    </row>
    <row r="1044" spans="1:3" s="146" customFormat="1" x14ac:dyDescent="0.25">
      <c r="A1044" s="264"/>
      <c r="B1044" s="268"/>
      <c r="C1044" s="270"/>
    </row>
    <row r="1045" spans="1:3" s="146" customFormat="1" x14ac:dyDescent="0.25">
      <c r="A1045" s="264"/>
      <c r="B1045" s="268"/>
      <c r="C1045" s="270"/>
    </row>
    <row r="1046" spans="1:3" s="146" customFormat="1" x14ac:dyDescent="0.25">
      <c r="A1046" s="264"/>
      <c r="B1046" s="268"/>
      <c r="C1046" s="270"/>
    </row>
    <row r="1047" spans="1:3" s="146" customFormat="1" x14ac:dyDescent="0.25">
      <c r="A1047" s="264"/>
      <c r="B1047" s="268"/>
      <c r="C1047" s="270"/>
    </row>
    <row r="1048" spans="1:3" s="146" customFormat="1" x14ac:dyDescent="0.25">
      <c r="A1048" s="264"/>
      <c r="B1048" s="268"/>
      <c r="C1048" s="270"/>
    </row>
    <row r="1049" spans="1:3" s="146" customFormat="1" x14ac:dyDescent="0.25">
      <c r="A1049" s="264"/>
      <c r="B1049" s="268"/>
      <c r="C1049" s="270"/>
    </row>
    <row r="1050" spans="1:3" s="146" customFormat="1" x14ac:dyDescent="0.25">
      <c r="A1050" s="264"/>
      <c r="B1050" s="268"/>
      <c r="C1050" s="270"/>
    </row>
    <row r="1051" spans="1:3" s="146" customFormat="1" x14ac:dyDescent="0.25">
      <c r="A1051" s="264"/>
      <c r="B1051" s="268"/>
      <c r="C1051" s="270"/>
    </row>
    <row r="1052" spans="1:3" s="146" customFormat="1" x14ac:dyDescent="0.25">
      <c r="A1052" s="264"/>
      <c r="B1052" s="268"/>
      <c r="C1052" s="270"/>
    </row>
    <row r="1053" spans="1:3" s="146" customFormat="1" x14ac:dyDescent="0.25">
      <c r="A1053" s="264"/>
      <c r="B1053" s="268"/>
      <c r="C1053" s="270"/>
    </row>
    <row r="1054" spans="1:3" s="146" customFormat="1" x14ac:dyDescent="0.25">
      <c r="A1054" s="264"/>
      <c r="B1054" s="268"/>
      <c r="C1054" s="270"/>
    </row>
    <row r="1055" spans="1:3" s="146" customFormat="1" x14ac:dyDescent="0.25">
      <c r="A1055" s="264"/>
      <c r="B1055" s="268"/>
      <c r="C1055" s="270"/>
    </row>
    <row r="1056" spans="1:3" s="146" customFormat="1" x14ac:dyDescent="0.25">
      <c r="A1056" s="264"/>
      <c r="B1056" s="268"/>
      <c r="C1056" s="270"/>
    </row>
    <row r="1057" spans="1:3" s="146" customFormat="1" x14ac:dyDescent="0.25">
      <c r="A1057" s="264"/>
      <c r="B1057" s="268"/>
      <c r="C1057" s="270"/>
    </row>
    <row r="1058" spans="1:3" s="146" customFormat="1" x14ac:dyDescent="0.25">
      <c r="A1058" s="264"/>
      <c r="B1058" s="268"/>
      <c r="C1058" s="270"/>
    </row>
    <row r="1059" spans="1:3" s="146" customFormat="1" x14ac:dyDescent="0.25">
      <c r="A1059" s="264"/>
      <c r="B1059" s="268"/>
      <c r="C1059" s="270"/>
    </row>
    <row r="1060" spans="1:3" s="146" customFormat="1" x14ac:dyDescent="0.25">
      <c r="A1060" s="264"/>
      <c r="B1060" s="268"/>
      <c r="C1060" s="270"/>
    </row>
    <row r="1061" spans="1:3" s="146" customFormat="1" x14ac:dyDescent="0.25">
      <c r="A1061" s="264"/>
      <c r="B1061" s="268"/>
      <c r="C1061" s="270"/>
    </row>
    <row r="1062" spans="1:3" s="146" customFormat="1" x14ac:dyDescent="0.25">
      <c r="A1062" s="264"/>
      <c r="B1062" s="268"/>
      <c r="C1062" s="270"/>
    </row>
    <row r="1063" spans="1:3" s="146" customFormat="1" x14ac:dyDescent="0.25">
      <c r="A1063" s="264"/>
      <c r="B1063" s="268"/>
      <c r="C1063" s="270"/>
    </row>
    <row r="1064" spans="1:3" s="146" customFormat="1" x14ac:dyDescent="0.25">
      <c r="A1064" s="264"/>
      <c r="B1064" s="268"/>
      <c r="C1064" s="270"/>
    </row>
    <row r="1065" spans="1:3" s="146" customFormat="1" x14ac:dyDescent="0.25">
      <c r="A1065" s="264"/>
      <c r="B1065" s="268"/>
      <c r="C1065" s="270"/>
    </row>
    <row r="1066" spans="1:3" s="146" customFormat="1" x14ac:dyDescent="0.25">
      <c r="A1066" s="264"/>
      <c r="B1066" s="268"/>
      <c r="C1066" s="270"/>
    </row>
    <row r="1067" spans="1:3" s="146" customFormat="1" x14ac:dyDescent="0.25">
      <c r="A1067" s="264"/>
      <c r="B1067" s="268"/>
      <c r="C1067" s="270"/>
    </row>
    <row r="1068" spans="1:3" s="146" customFormat="1" x14ac:dyDescent="0.25">
      <c r="A1068" s="264"/>
      <c r="B1068" s="268"/>
      <c r="C1068" s="270"/>
    </row>
    <row r="1069" spans="1:3" s="146" customFormat="1" x14ac:dyDescent="0.25">
      <c r="A1069" s="264"/>
      <c r="B1069" s="268"/>
      <c r="C1069" s="270"/>
    </row>
    <row r="1070" spans="1:3" s="146" customFormat="1" x14ac:dyDescent="0.25">
      <c r="A1070" s="264"/>
      <c r="B1070" s="268"/>
      <c r="C1070" s="270"/>
    </row>
    <row r="1071" spans="1:3" s="146" customFormat="1" x14ac:dyDescent="0.25">
      <c r="A1071" s="264"/>
      <c r="B1071" s="268"/>
      <c r="C1071" s="270"/>
    </row>
    <row r="1072" spans="1:3" s="146" customFormat="1" x14ac:dyDescent="0.25">
      <c r="A1072" s="264"/>
      <c r="B1072" s="268"/>
      <c r="C1072" s="270"/>
    </row>
    <row r="1073" spans="1:3" s="146" customFormat="1" x14ac:dyDescent="0.25">
      <c r="A1073" s="264"/>
      <c r="B1073" s="268"/>
      <c r="C1073" s="270"/>
    </row>
    <row r="1074" spans="1:3" s="146" customFormat="1" x14ac:dyDescent="0.25">
      <c r="A1074" s="264"/>
      <c r="B1074" s="268"/>
      <c r="C1074" s="270"/>
    </row>
    <row r="1075" spans="1:3" s="146" customFormat="1" x14ac:dyDescent="0.25">
      <c r="A1075" s="264"/>
      <c r="B1075" s="268"/>
      <c r="C1075" s="270"/>
    </row>
    <row r="1076" spans="1:3" s="146" customFormat="1" x14ac:dyDescent="0.25">
      <c r="A1076" s="264"/>
      <c r="B1076" s="268"/>
      <c r="C1076" s="270"/>
    </row>
    <row r="1077" spans="1:3" s="146" customFormat="1" x14ac:dyDescent="0.25">
      <c r="A1077" s="264"/>
      <c r="B1077" s="268"/>
      <c r="C1077" s="270"/>
    </row>
    <row r="1078" spans="1:3" s="146" customFormat="1" x14ac:dyDescent="0.25">
      <c r="A1078" s="264"/>
      <c r="B1078" s="268"/>
      <c r="C1078" s="270"/>
    </row>
    <row r="1079" spans="1:3" s="146" customFormat="1" x14ac:dyDescent="0.25">
      <c r="A1079" s="264"/>
      <c r="B1079" s="268"/>
      <c r="C1079" s="270"/>
    </row>
    <row r="1080" spans="1:3" s="146" customFormat="1" x14ac:dyDescent="0.25">
      <c r="A1080" s="264"/>
      <c r="B1080" s="268"/>
      <c r="C1080" s="270"/>
    </row>
    <row r="1081" spans="1:3" s="146" customFormat="1" x14ac:dyDescent="0.25">
      <c r="A1081" s="264"/>
      <c r="B1081" s="268"/>
      <c r="C1081" s="270"/>
    </row>
    <row r="1082" spans="1:3" s="146" customFormat="1" x14ac:dyDescent="0.25">
      <c r="A1082" s="264"/>
      <c r="B1082" s="268"/>
      <c r="C1082" s="270"/>
    </row>
    <row r="1083" spans="1:3" s="146" customFormat="1" x14ac:dyDescent="0.25">
      <c r="A1083" s="264"/>
      <c r="B1083" s="268"/>
      <c r="C1083" s="270"/>
    </row>
    <row r="1084" spans="1:3" s="146" customFormat="1" x14ac:dyDescent="0.25">
      <c r="A1084" s="264"/>
      <c r="B1084" s="268"/>
      <c r="C1084" s="270"/>
    </row>
    <row r="1085" spans="1:3" s="146" customFormat="1" x14ac:dyDescent="0.25">
      <c r="A1085" s="264"/>
      <c r="B1085" s="268"/>
      <c r="C1085" s="270"/>
    </row>
    <row r="1086" spans="1:3" s="146" customFormat="1" x14ac:dyDescent="0.25">
      <c r="A1086" s="264"/>
      <c r="B1086" s="268"/>
      <c r="C1086" s="270"/>
    </row>
    <row r="1087" spans="1:3" s="146" customFormat="1" x14ac:dyDescent="0.25">
      <c r="A1087" s="264"/>
      <c r="B1087" s="268"/>
      <c r="C1087" s="270"/>
    </row>
    <row r="1088" spans="1:3" s="146" customFormat="1" x14ac:dyDescent="0.25">
      <c r="A1088" s="264"/>
      <c r="B1088" s="268"/>
      <c r="C1088" s="270"/>
    </row>
    <row r="1089" spans="1:3" s="146" customFormat="1" x14ac:dyDescent="0.25">
      <c r="A1089" s="264"/>
      <c r="B1089" s="268"/>
      <c r="C1089" s="270"/>
    </row>
    <row r="1090" spans="1:3" s="146" customFormat="1" x14ac:dyDescent="0.25">
      <c r="A1090" s="264"/>
      <c r="B1090" s="268"/>
      <c r="C1090" s="270"/>
    </row>
    <row r="1091" spans="1:3" s="146" customFormat="1" x14ac:dyDescent="0.25">
      <c r="A1091" s="264"/>
      <c r="B1091" s="268"/>
      <c r="C1091" s="270"/>
    </row>
    <row r="1092" spans="1:3" s="146" customFormat="1" x14ac:dyDescent="0.25">
      <c r="A1092" s="264"/>
      <c r="B1092" s="268"/>
      <c r="C1092" s="270"/>
    </row>
    <row r="1093" spans="1:3" s="146" customFormat="1" x14ac:dyDescent="0.25">
      <c r="A1093" s="264"/>
      <c r="B1093" s="268"/>
      <c r="C1093" s="270"/>
    </row>
    <row r="1094" spans="1:3" s="146" customFormat="1" x14ac:dyDescent="0.25">
      <c r="A1094" s="264"/>
      <c r="B1094" s="268"/>
      <c r="C1094" s="270"/>
    </row>
    <row r="1095" spans="1:3" s="146" customFormat="1" x14ac:dyDescent="0.25">
      <c r="A1095" s="264"/>
      <c r="B1095" s="268"/>
      <c r="C1095" s="270"/>
    </row>
    <row r="1096" spans="1:3" s="146" customFormat="1" x14ac:dyDescent="0.25">
      <c r="A1096" s="264"/>
      <c r="B1096" s="268"/>
      <c r="C1096" s="270"/>
    </row>
    <row r="1097" spans="1:3" s="146" customFormat="1" x14ac:dyDescent="0.25">
      <c r="A1097" s="264"/>
      <c r="B1097" s="268"/>
      <c r="C1097" s="270"/>
    </row>
    <row r="1098" spans="1:3" s="146" customFormat="1" x14ac:dyDescent="0.25">
      <c r="A1098" s="264"/>
      <c r="B1098" s="268"/>
      <c r="C1098" s="270"/>
    </row>
    <row r="1099" spans="1:3" s="146" customFormat="1" x14ac:dyDescent="0.25">
      <c r="A1099" s="264"/>
      <c r="B1099" s="268"/>
      <c r="C1099" s="270"/>
    </row>
    <row r="1100" spans="1:3" s="146" customFormat="1" x14ac:dyDescent="0.25">
      <c r="A1100" s="264"/>
      <c r="B1100" s="268"/>
      <c r="C1100" s="270"/>
    </row>
    <row r="1101" spans="1:3" s="146" customFormat="1" x14ac:dyDescent="0.25">
      <c r="A1101" s="264"/>
      <c r="B1101" s="268"/>
      <c r="C1101" s="270"/>
    </row>
    <row r="1102" spans="1:3" s="146" customFormat="1" x14ac:dyDescent="0.25">
      <c r="A1102" s="264"/>
      <c r="B1102" s="268"/>
      <c r="C1102" s="270"/>
    </row>
    <row r="1103" spans="1:3" s="146" customFormat="1" x14ac:dyDescent="0.25">
      <c r="A1103" s="264"/>
      <c r="B1103" s="268"/>
      <c r="C1103" s="270"/>
    </row>
    <row r="1104" spans="1:3" s="146" customFormat="1" x14ac:dyDescent="0.25">
      <c r="A1104" s="264"/>
      <c r="B1104" s="268"/>
      <c r="C1104" s="270"/>
    </row>
    <row r="1105" spans="1:3" s="146" customFormat="1" x14ac:dyDescent="0.25">
      <c r="A1105" s="264"/>
      <c r="B1105" s="268"/>
      <c r="C1105" s="270"/>
    </row>
    <row r="1106" spans="1:3" s="146" customFormat="1" x14ac:dyDescent="0.25">
      <c r="A1106" s="264"/>
      <c r="B1106" s="268"/>
      <c r="C1106" s="270"/>
    </row>
    <row r="1107" spans="1:3" s="146" customFormat="1" x14ac:dyDescent="0.25">
      <c r="A1107" s="264"/>
      <c r="B1107" s="268"/>
      <c r="C1107" s="270"/>
    </row>
    <row r="1108" spans="1:3" s="146" customFormat="1" x14ac:dyDescent="0.25">
      <c r="A1108" s="264"/>
      <c r="B1108" s="268"/>
      <c r="C1108" s="270"/>
    </row>
    <row r="1109" spans="1:3" s="146" customFormat="1" x14ac:dyDescent="0.25">
      <c r="A1109" s="264"/>
      <c r="B1109" s="268"/>
      <c r="C1109" s="270"/>
    </row>
    <row r="1110" spans="1:3" s="146" customFormat="1" x14ac:dyDescent="0.25">
      <c r="A1110" s="264"/>
      <c r="B1110" s="268"/>
      <c r="C1110" s="270"/>
    </row>
    <row r="1111" spans="1:3" s="146" customFormat="1" x14ac:dyDescent="0.25">
      <c r="A1111" s="264"/>
      <c r="B1111" s="268"/>
      <c r="C1111" s="270"/>
    </row>
    <row r="1112" spans="1:3" s="146" customFormat="1" x14ac:dyDescent="0.25">
      <c r="A1112" s="264"/>
      <c r="B1112" s="268"/>
      <c r="C1112" s="270"/>
    </row>
    <row r="1113" spans="1:3" s="146" customFormat="1" x14ac:dyDescent="0.25">
      <c r="A1113" s="264"/>
      <c r="B1113" s="268"/>
      <c r="C1113" s="270"/>
    </row>
    <row r="1114" spans="1:3" s="146" customFormat="1" x14ac:dyDescent="0.25">
      <c r="A1114" s="264"/>
      <c r="B1114" s="268"/>
      <c r="C1114" s="270"/>
    </row>
    <row r="1115" spans="1:3" s="146" customFormat="1" x14ac:dyDescent="0.25">
      <c r="A1115" s="264"/>
      <c r="B1115" s="268"/>
      <c r="C1115" s="270"/>
    </row>
    <row r="1116" spans="1:3" s="146" customFormat="1" x14ac:dyDescent="0.25">
      <c r="A1116" s="264"/>
      <c r="B1116" s="268"/>
      <c r="C1116" s="270"/>
    </row>
    <row r="1117" spans="1:3" s="146" customFormat="1" x14ac:dyDescent="0.25">
      <c r="A1117" s="264"/>
      <c r="B1117" s="268"/>
      <c r="C1117" s="270"/>
    </row>
    <row r="1118" spans="1:3" s="146" customFormat="1" x14ac:dyDescent="0.25">
      <c r="A1118" s="264"/>
      <c r="B1118" s="268"/>
      <c r="C1118" s="270"/>
    </row>
    <row r="1119" spans="1:3" s="146" customFormat="1" x14ac:dyDescent="0.25">
      <c r="A1119" s="264"/>
      <c r="B1119" s="268"/>
      <c r="C1119" s="270"/>
    </row>
    <row r="1120" spans="1:3" s="146" customFormat="1" x14ac:dyDescent="0.25">
      <c r="A1120" s="264"/>
      <c r="B1120" s="268"/>
      <c r="C1120" s="270"/>
    </row>
    <row r="1121" spans="1:3" s="146" customFormat="1" x14ac:dyDescent="0.25">
      <c r="A1121" s="264"/>
      <c r="B1121" s="268"/>
      <c r="C1121" s="270"/>
    </row>
    <row r="1122" spans="1:3" s="146" customFormat="1" x14ac:dyDescent="0.25">
      <c r="A1122" s="264"/>
      <c r="B1122" s="268"/>
      <c r="C1122" s="270"/>
    </row>
    <row r="1123" spans="1:3" s="146" customFormat="1" x14ac:dyDescent="0.25">
      <c r="A1123" s="264"/>
      <c r="B1123" s="268"/>
      <c r="C1123" s="270"/>
    </row>
    <row r="1124" spans="1:3" s="146" customFormat="1" x14ac:dyDescent="0.25">
      <c r="A1124" s="264"/>
      <c r="B1124" s="268"/>
      <c r="C1124" s="270"/>
    </row>
    <row r="1125" spans="1:3" s="146" customFormat="1" x14ac:dyDescent="0.25">
      <c r="A1125" s="264"/>
      <c r="B1125" s="268"/>
      <c r="C1125" s="270"/>
    </row>
    <row r="1126" spans="1:3" s="146" customFormat="1" x14ac:dyDescent="0.25">
      <c r="A1126" s="264"/>
      <c r="B1126" s="268"/>
      <c r="C1126" s="270"/>
    </row>
    <row r="1127" spans="1:3" s="146" customFormat="1" x14ac:dyDescent="0.25">
      <c r="A1127" s="264"/>
      <c r="B1127" s="268"/>
      <c r="C1127" s="270"/>
    </row>
    <row r="1128" spans="1:3" s="146" customFormat="1" x14ac:dyDescent="0.25">
      <c r="A1128" s="264"/>
      <c r="B1128" s="268"/>
      <c r="C1128" s="270"/>
    </row>
    <row r="1129" spans="1:3" s="146" customFormat="1" x14ac:dyDescent="0.25">
      <c r="A1129" s="264"/>
      <c r="B1129" s="268"/>
      <c r="C1129" s="270"/>
    </row>
    <row r="1130" spans="1:3" s="146" customFormat="1" x14ac:dyDescent="0.25">
      <c r="A1130" s="264"/>
      <c r="B1130" s="268"/>
      <c r="C1130" s="270"/>
    </row>
    <row r="1131" spans="1:3" s="146" customFormat="1" x14ac:dyDescent="0.25">
      <c r="A1131" s="264"/>
      <c r="B1131" s="268"/>
      <c r="C1131" s="270"/>
    </row>
    <row r="1132" spans="1:3" s="146" customFormat="1" x14ac:dyDescent="0.25">
      <c r="A1132" s="264"/>
      <c r="B1132" s="268"/>
      <c r="C1132" s="270"/>
    </row>
    <row r="1133" spans="1:3" s="146" customFormat="1" x14ac:dyDescent="0.25">
      <c r="A1133" s="264"/>
      <c r="B1133" s="268"/>
      <c r="C1133" s="270"/>
    </row>
    <row r="1134" spans="1:3" s="146" customFormat="1" x14ac:dyDescent="0.25">
      <c r="A1134" s="264"/>
      <c r="B1134" s="268"/>
      <c r="C1134" s="270"/>
    </row>
    <row r="1135" spans="1:3" s="146" customFormat="1" x14ac:dyDescent="0.25">
      <c r="A1135" s="264"/>
      <c r="B1135" s="268"/>
      <c r="C1135" s="270"/>
    </row>
    <row r="1136" spans="1:3" s="146" customFormat="1" x14ac:dyDescent="0.25">
      <c r="A1136" s="264"/>
      <c r="B1136" s="268"/>
      <c r="C1136" s="270"/>
    </row>
    <row r="1137" spans="1:3" s="146" customFormat="1" x14ac:dyDescent="0.25">
      <c r="A1137" s="264"/>
      <c r="B1137" s="268"/>
      <c r="C1137" s="270"/>
    </row>
    <row r="1138" spans="1:3" s="146" customFormat="1" x14ac:dyDescent="0.25">
      <c r="A1138" s="264"/>
      <c r="B1138" s="268"/>
      <c r="C1138" s="270"/>
    </row>
    <row r="1139" spans="1:3" s="146" customFormat="1" x14ac:dyDescent="0.25">
      <c r="A1139" s="264"/>
      <c r="B1139" s="268"/>
      <c r="C1139" s="270"/>
    </row>
    <row r="1140" spans="1:3" s="146" customFormat="1" x14ac:dyDescent="0.25">
      <c r="A1140" s="264"/>
      <c r="B1140" s="268"/>
      <c r="C1140" s="270"/>
    </row>
    <row r="1141" spans="1:3" s="146" customFormat="1" x14ac:dyDescent="0.25">
      <c r="A1141" s="264"/>
      <c r="B1141" s="268"/>
      <c r="C1141" s="270"/>
    </row>
    <row r="1142" spans="1:3" s="146" customFormat="1" x14ac:dyDescent="0.25">
      <c r="A1142" s="264"/>
      <c r="B1142" s="268"/>
      <c r="C1142" s="270"/>
    </row>
    <row r="1143" spans="1:3" s="146" customFormat="1" x14ac:dyDescent="0.25">
      <c r="A1143" s="264"/>
      <c r="B1143" s="268"/>
      <c r="C1143" s="270"/>
    </row>
    <row r="1144" spans="1:3" s="146" customFormat="1" x14ac:dyDescent="0.25">
      <c r="A1144" s="264"/>
      <c r="B1144" s="268"/>
      <c r="C1144" s="270"/>
    </row>
    <row r="1145" spans="1:3" s="146" customFormat="1" x14ac:dyDescent="0.25">
      <c r="A1145" s="264"/>
      <c r="B1145" s="268"/>
      <c r="C1145" s="270"/>
    </row>
    <row r="1146" spans="1:3" s="146" customFormat="1" x14ac:dyDescent="0.25">
      <c r="A1146" s="264"/>
      <c r="B1146" s="268"/>
      <c r="C1146" s="270"/>
    </row>
    <row r="1147" spans="1:3" s="146" customFormat="1" x14ac:dyDescent="0.25">
      <c r="A1147" s="264"/>
      <c r="B1147" s="268"/>
      <c r="C1147" s="270"/>
    </row>
    <row r="1148" spans="1:3" s="146" customFormat="1" x14ac:dyDescent="0.25">
      <c r="A1148" s="264"/>
      <c r="B1148" s="268"/>
      <c r="C1148" s="270"/>
    </row>
    <row r="1149" spans="1:3" s="146" customFormat="1" x14ac:dyDescent="0.25">
      <c r="A1149" s="264"/>
      <c r="B1149" s="268"/>
      <c r="C1149" s="270"/>
    </row>
    <row r="1150" spans="1:3" s="146" customFormat="1" x14ac:dyDescent="0.25">
      <c r="A1150" s="264"/>
      <c r="B1150" s="268"/>
      <c r="C1150" s="270"/>
    </row>
    <row r="1151" spans="1:3" s="146" customFormat="1" x14ac:dyDescent="0.25">
      <c r="A1151" s="264"/>
      <c r="B1151" s="268"/>
      <c r="C1151" s="270"/>
    </row>
    <row r="1152" spans="1:3" s="146" customFormat="1" x14ac:dyDescent="0.25">
      <c r="A1152" s="264"/>
      <c r="B1152" s="268"/>
      <c r="C1152" s="270"/>
    </row>
    <row r="1153" spans="1:3" s="146" customFormat="1" x14ac:dyDescent="0.25">
      <c r="A1153" s="264"/>
      <c r="B1153" s="268"/>
      <c r="C1153" s="270"/>
    </row>
    <row r="1154" spans="1:3" s="146" customFormat="1" x14ac:dyDescent="0.25">
      <c r="A1154" s="264"/>
      <c r="B1154" s="268"/>
      <c r="C1154" s="270"/>
    </row>
    <row r="1155" spans="1:3" s="146" customFormat="1" x14ac:dyDescent="0.25">
      <c r="A1155" s="264"/>
      <c r="B1155" s="268"/>
      <c r="C1155" s="270"/>
    </row>
    <row r="1156" spans="1:3" s="146" customFormat="1" x14ac:dyDescent="0.25">
      <c r="A1156" s="264"/>
      <c r="B1156" s="268"/>
      <c r="C1156" s="270"/>
    </row>
    <row r="1157" spans="1:3" s="146" customFormat="1" x14ac:dyDescent="0.25">
      <c r="A1157" s="264"/>
      <c r="B1157" s="268"/>
      <c r="C1157" s="270"/>
    </row>
    <row r="1158" spans="1:3" s="146" customFormat="1" x14ac:dyDescent="0.25">
      <c r="A1158" s="264"/>
      <c r="B1158" s="268"/>
      <c r="C1158" s="270"/>
    </row>
    <row r="1159" spans="1:3" s="146" customFormat="1" x14ac:dyDescent="0.25">
      <c r="A1159" s="264"/>
      <c r="B1159" s="268"/>
      <c r="C1159" s="270"/>
    </row>
    <row r="1160" spans="1:3" s="146" customFormat="1" x14ac:dyDescent="0.25">
      <c r="A1160" s="264"/>
      <c r="B1160" s="268"/>
      <c r="C1160" s="270"/>
    </row>
    <row r="1161" spans="1:3" s="146" customFormat="1" x14ac:dyDescent="0.25">
      <c r="A1161" s="264"/>
      <c r="B1161" s="268"/>
      <c r="C1161" s="270"/>
    </row>
    <row r="1162" spans="1:3" s="146" customFormat="1" x14ac:dyDescent="0.25">
      <c r="A1162" s="264"/>
      <c r="B1162" s="268"/>
      <c r="C1162" s="270"/>
    </row>
    <row r="1163" spans="1:3" s="146" customFormat="1" x14ac:dyDescent="0.25">
      <c r="A1163" s="264"/>
      <c r="B1163" s="268"/>
      <c r="C1163" s="270"/>
    </row>
    <row r="1164" spans="1:3" s="146" customFormat="1" x14ac:dyDescent="0.25">
      <c r="A1164" s="264"/>
      <c r="B1164" s="268"/>
      <c r="C1164" s="270"/>
    </row>
    <row r="1165" spans="1:3" s="146" customFormat="1" x14ac:dyDescent="0.25">
      <c r="A1165" s="264"/>
      <c r="B1165" s="268"/>
      <c r="C1165" s="270"/>
    </row>
    <row r="1166" spans="1:3" s="146" customFormat="1" x14ac:dyDescent="0.25">
      <c r="A1166" s="264"/>
      <c r="B1166" s="268"/>
      <c r="C1166" s="270"/>
    </row>
    <row r="1167" spans="1:3" s="146" customFormat="1" x14ac:dyDescent="0.25">
      <c r="A1167" s="264"/>
      <c r="B1167" s="268"/>
      <c r="C1167" s="270"/>
    </row>
    <row r="1168" spans="1:3" s="146" customFormat="1" x14ac:dyDescent="0.25">
      <c r="A1168" s="264"/>
      <c r="B1168" s="268"/>
      <c r="C1168" s="270"/>
    </row>
    <row r="1169" spans="1:3" s="146" customFormat="1" x14ac:dyDescent="0.25">
      <c r="A1169" s="264"/>
      <c r="B1169" s="268"/>
      <c r="C1169" s="270"/>
    </row>
    <row r="1170" spans="1:3" s="146" customFormat="1" x14ac:dyDescent="0.25">
      <c r="A1170" s="264"/>
      <c r="B1170" s="268"/>
      <c r="C1170" s="270"/>
    </row>
    <row r="1171" spans="1:3" s="146" customFormat="1" x14ac:dyDescent="0.25">
      <c r="A1171" s="264"/>
      <c r="B1171" s="268"/>
      <c r="C1171" s="270"/>
    </row>
    <row r="1172" spans="1:3" s="146" customFormat="1" x14ac:dyDescent="0.25">
      <c r="A1172" s="264"/>
      <c r="B1172" s="268"/>
      <c r="C1172" s="270"/>
    </row>
    <row r="1173" spans="1:3" s="146" customFormat="1" x14ac:dyDescent="0.25">
      <c r="A1173" s="264"/>
      <c r="B1173" s="268"/>
      <c r="C1173" s="270"/>
    </row>
    <row r="1174" spans="1:3" s="146" customFormat="1" x14ac:dyDescent="0.25">
      <c r="A1174" s="264"/>
      <c r="B1174" s="268"/>
      <c r="C1174" s="270"/>
    </row>
    <row r="1175" spans="1:3" s="146" customFormat="1" x14ac:dyDescent="0.25">
      <c r="A1175" s="264"/>
      <c r="B1175" s="268"/>
      <c r="C1175" s="270"/>
    </row>
    <row r="1176" spans="1:3" s="146" customFormat="1" x14ac:dyDescent="0.25">
      <c r="A1176" s="264"/>
      <c r="B1176" s="268"/>
      <c r="C1176" s="270"/>
    </row>
    <row r="1177" spans="1:3" s="146" customFormat="1" x14ac:dyDescent="0.25">
      <c r="A1177" s="264"/>
      <c r="B1177" s="268"/>
      <c r="C1177" s="270"/>
    </row>
    <row r="1178" spans="1:3" s="146" customFormat="1" x14ac:dyDescent="0.25">
      <c r="A1178" s="264"/>
      <c r="B1178" s="268"/>
      <c r="C1178" s="270"/>
    </row>
    <row r="1179" spans="1:3" s="146" customFormat="1" x14ac:dyDescent="0.25">
      <c r="A1179" s="264"/>
      <c r="B1179" s="268"/>
      <c r="C1179" s="270"/>
    </row>
    <row r="1180" spans="1:3" s="146" customFormat="1" x14ac:dyDescent="0.25">
      <c r="A1180" s="264"/>
      <c r="B1180" s="268"/>
      <c r="C1180" s="270"/>
    </row>
    <row r="1181" spans="1:3" s="146" customFormat="1" x14ac:dyDescent="0.25">
      <c r="A1181" s="264"/>
      <c r="B1181" s="268"/>
      <c r="C1181" s="270"/>
    </row>
    <row r="1182" spans="1:3" s="146" customFormat="1" x14ac:dyDescent="0.25">
      <c r="A1182" s="264"/>
      <c r="B1182" s="268"/>
      <c r="C1182" s="270"/>
    </row>
    <row r="1183" spans="1:3" s="146" customFormat="1" x14ac:dyDescent="0.25">
      <c r="A1183" s="264"/>
      <c r="B1183" s="268"/>
      <c r="C1183" s="270"/>
    </row>
    <row r="1184" spans="1:3" s="146" customFormat="1" x14ac:dyDescent="0.25">
      <c r="A1184" s="264"/>
      <c r="B1184" s="268"/>
      <c r="C1184" s="270"/>
    </row>
    <row r="1185" spans="1:3" s="146" customFormat="1" x14ac:dyDescent="0.25">
      <c r="A1185" s="264"/>
      <c r="B1185" s="268"/>
      <c r="C1185" s="270"/>
    </row>
    <row r="1186" spans="1:3" s="146" customFormat="1" x14ac:dyDescent="0.25">
      <c r="A1186" s="264"/>
      <c r="B1186" s="268"/>
      <c r="C1186" s="270"/>
    </row>
    <row r="1187" spans="1:3" s="146" customFormat="1" x14ac:dyDescent="0.25">
      <c r="A1187" s="264"/>
      <c r="B1187" s="268"/>
      <c r="C1187" s="270"/>
    </row>
    <row r="1188" spans="1:3" s="146" customFormat="1" x14ac:dyDescent="0.25">
      <c r="A1188" s="264"/>
      <c r="B1188" s="268"/>
      <c r="C1188" s="270"/>
    </row>
    <row r="1189" spans="1:3" s="146" customFormat="1" x14ac:dyDescent="0.25">
      <c r="A1189" s="264"/>
      <c r="B1189" s="268"/>
      <c r="C1189" s="270"/>
    </row>
    <row r="1190" spans="1:3" s="146" customFormat="1" x14ac:dyDescent="0.25">
      <c r="A1190" s="264"/>
      <c r="B1190" s="268"/>
      <c r="C1190" s="270"/>
    </row>
    <row r="1191" spans="1:3" s="146" customFormat="1" x14ac:dyDescent="0.25">
      <c r="A1191" s="264"/>
      <c r="B1191" s="268"/>
      <c r="C1191" s="270"/>
    </row>
    <row r="1192" spans="1:3" s="146" customFormat="1" x14ac:dyDescent="0.25">
      <c r="A1192" s="264"/>
      <c r="B1192" s="268"/>
      <c r="C1192" s="270"/>
    </row>
    <row r="1193" spans="1:3" s="146" customFormat="1" x14ac:dyDescent="0.25">
      <c r="A1193" s="264"/>
      <c r="B1193" s="268"/>
      <c r="C1193" s="270"/>
    </row>
    <row r="1194" spans="1:3" s="146" customFormat="1" x14ac:dyDescent="0.25">
      <c r="A1194" s="264"/>
      <c r="B1194" s="268"/>
      <c r="C1194" s="270"/>
    </row>
    <row r="1195" spans="1:3" s="146" customFormat="1" x14ac:dyDescent="0.25">
      <c r="A1195" s="264"/>
      <c r="B1195" s="268"/>
      <c r="C1195" s="270"/>
    </row>
    <row r="1196" spans="1:3" s="146" customFormat="1" x14ac:dyDescent="0.25">
      <c r="A1196" s="264"/>
      <c r="B1196" s="268"/>
      <c r="C1196" s="270"/>
    </row>
    <row r="1197" spans="1:3" s="146" customFormat="1" x14ac:dyDescent="0.25">
      <c r="A1197" s="264"/>
      <c r="B1197" s="268"/>
      <c r="C1197" s="270"/>
    </row>
    <row r="1198" spans="1:3" s="146" customFormat="1" x14ac:dyDescent="0.25">
      <c r="A1198" s="264"/>
      <c r="B1198" s="268"/>
      <c r="C1198" s="270"/>
    </row>
    <row r="1199" spans="1:3" s="146" customFormat="1" x14ac:dyDescent="0.25">
      <c r="A1199" s="264"/>
      <c r="B1199" s="268"/>
      <c r="C1199" s="270"/>
    </row>
    <row r="1200" spans="1:3" s="146" customFormat="1" x14ac:dyDescent="0.25">
      <c r="A1200" s="264"/>
      <c r="B1200" s="268"/>
      <c r="C1200" s="270"/>
    </row>
    <row r="1201" spans="1:3" s="146" customFormat="1" x14ac:dyDescent="0.25">
      <c r="A1201" s="264"/>
      <c r="B1201" s="268"/>
      <c r="C1201" s="270"/>
    </row>
    <row r="1202" spans="1:3" s="146" customFormat="1" x14ac:dyDescent="0.25">
      <c r="A1202" s="264"/>
      <c r="B1202" s="268"/>
      <c r="C1202" s="270"/>
    </row>
    <row r="1203" spans="1:3" s="146" customFormat="1" x14ac:dyDescent="0.25">
      <c r="A1203" s="264"/>
      <c r="B1203" s="268"/>
      <c r="C1203" s="270"/>
    </row>
    <row r="1204" spans="1:3" s="146" customFormat="1" x14ac:dyDescent="0.25">
      <c r="A1204" s="264"/>
      <c r="B1204" s="268"/>
      <c r="C1204" s="270"/>
    </row>
    <row r="1205" spans="1:3" s="146" customFormat="1" x14ac:dyDescent="0.25">
      <c r="A1205" s="264"/>
      <c r="B1205" s="268"/>
      <c r="C1205" s="270"/>
    </row>
    <row r="1206" spans="1:3" s="146" customFormat="1" x14ac:dyDescent="0.25">
      <c r="A1206" s="264"/>
      <c r="B1206" s="268"/>
      <c r="C1206" s="270"/>
    </row>
    <row r="1207" spans="1:3" s="146" customFormat="1" x14ac:dyDescent="0.25">
      <c r="A1207" s="264"/>
      <c r="B1207" s="268"/>
      <c r="C1207" s="270"/>
    </row>
    <row r="1208" spans="1:3" s="146" customFormat="1" x14ac:dyDescent="0.25">
      <c r="A1208" s="264"/>
      <c r="B1208" s="268"/>
      <c r="C1208" s="270"/>
    </row>
    <row r="1209" spans="1:3" s="146" customFormat="1" x14ac:dyDescent="0.25">
      <c r="A1209" s="264"/>
      <c r="B1209" s="268"/>
      <c r="C1209" s="270"/>
    </row>
    <row r="1210" spans="1:3" s="146" customFormat="1" x14ac:dyDescent="0.25">
      <c r="A1210" s="264"/>
      <c r="B1210" s="268"/>
      <c r="C1210" s="270"/>
    </row>
    <row r="1211" spans="1:3" s="146" customFormat="1" x14ac:dyDescent="0.25">
      <c r="A1211" s="264"/>
      <c r="B1211" s="268"/>
      <c r="C1211" s="270"/>
    </row>
    <row r="1212" spans="1:3" s="146" customFormat="1" x14ac:dyDescent="0.25">
      <c r="A1212" s="264"/>
      <c r="B1212" s="268"/>
      <c r="C1212" s="270"/>
    </row>
    <row r="1213" spans="1:3" s="146" customFormat="1" x14ac:dyDescent="0.25">
      <c r="A1213" s="264"/>
      <c r="B1213" s="268"/>
      <c r="C1213" s="270"/>
    </row>
    <row r="1214" spans="1:3" s="146" customFormat="1" x14ac:dyDescent="0.25">
      <c r="A1214" s="264"/>
      <c r="B1214" s="268"/>
      <c r="C1214" s="270"/>
    </row>
    <row r="1215" spans="1:3" s="146" customFormat="1" x14ac:dyDescent="0.25">
      <c r="A1215" s="264"/>
      <c r="B1215" s="268"/>
      <c r="C1215" s="270"/>
    </row>
    <row r="1216" spans="1:3" s="146" customFormat="1" x14ac:dyDescent="0.25">
      <c r="A1216" s="264"/>
      <c r="B1216" s="268"/>
      <c r="C1216" s="270"/>
    </row>
    <row r="1217" spans="1:3" s="146" customFormat="1" x14ac:dyDescent="0.25">
      <c r="A1217" s="264"/>
      <c r="B1217" s="268"/>
      <c r="C1217" s="270"/>
    </row>
    <row r="1218" spans="1:3" s="146" customFormat="1" x14ac:dyDescent="0.25">
      <c r="A1218" s="264"/>
      <c r="B1218" s="268"/>
      <c r="C1218" s="270"/>
    </row>
    <row r="1219" spans="1:3" s="146" customFormat="1" x14ac:dyDescent="0.25">
      <c r="A1219" s="264"/>
      <c r="B1219" s="268"/>
      <c r="C1219" s="270"/>
    </row>
    <row r="1220" spans="1:3" s="146" customFormat="1" x14ac:dyDescent="0.25">
      <c r="A1220" s="264"/>
      <c r="B1220" s="268"/>
      <c r="C1220" s="270"/>
    </row>
    <row r="1221" spans="1:3" s="146" customFormat="1" x14ac:dyDescent="0.25">
      <c r="A1221" s="264"/>
      <c r="B1221" s="268"/>
      <c r="C1221" s="270"/>
    </row>
    <row r="1222" spans="1:3" s="146" customFormat="1" x14ac:dyDescent="0.25">
      <c r="A1222" s="264"/>
      <c r="B1222" s="268"/>
      <c r="C1222" s="270"/>
    </row>
    <row r="1223" spans="1:3" s="146" customFormat="1" x14ac:dyDescent="0.25">
      <c r="A1223" s="264"/>
      <c r="B1223" s="268"/>
      <c r="C1223" s="270"/>
    </row>
    <row r="1224" spans="1:3" s="146" customFormat="1" x14ac:dyDescent="0.25">
      <c r="A1224" s="264"/>
      <c r="B1224" s="268"/>
      <c r="C1224" s="270"/>
    </row>
    <row r="1225" spans="1:3" s="146" customFormat="1" x14ac:dyDescent="0.25">
      <c r="A1225" s="264"/>
      <c r="B1225" s="268"/>
      <c r="C1225" s="270"/>
    </row>
    <row r="1226" spans="1:3" s="146" customFormat="1" x14ac:dyDescent="0.25">
      <c r="A1226" s="264"/>
      <c r="B1226" s="268"/>
      <c r="C1226" s="270"/>
    </row>
    <row r="1227" spans="1:3" s="146" customFormat="1" x14ac:dyDescent="0.25">
      <c r="A1227" s="264"/>
      <c r="B1227" s="268"/>
      <c r="C1227" s="270"/>
    </row>
    <row r="1228" spans="1:3" s="146" customFormat="1" x14ac:dyDescent="0.25">
      <c r="A1228" s="264"/>
      <c r="B1228" s="268"/>
      <c r="C1228" s="270"/>
    </row>
    <row r="1229" spans="1:3" s="146" customFormat="1" x14ac:dyDescent="0.25">
      <c r="A1229" s="264"/>
      <c r="B1229" s="268"/>
      <c r="C1229" s="270"/>
    </row>
    <row r="1230" spans="1:3" s="146" customFormat="1" x14ac:dyDescent="0.25">
      <c r="A1230" s="264"/>
      <c r="B1230" s="268"/>
      <c r="C1230" s="270"/>
    </row>
    <row r="1231" spans="1:3" s="146" customFormat="1" x14ac:dyDescent="0.25">
      <c r="A1231" s="264"/>
      <c r="B1231" s="268"/>
      <c r="C1231" s="270"/>
    </row>
    <row r="1232" spans="1:3" s="146" customFormat="1" x14ac:dyDescent="0.25">
      <c r="A1232" s="264"/>
      <c r="B1232" s="268"/>
      <c r="C1232" s="270"/>
    </row>
    <row r="1233" spans="1:3" s="146" customFormat="1" x14ac:dyDescent="0.25">
      <c r="A1233" s="264"/>
      <c r="B1233" s="268"/>
      <c r="C1233" s="270"/>
    </row>
    <row r="1234" spans="1:3" s="146" customFormat="1" x14ac:dyDescent="0.25">
      <c r="A1234" s="264"/>
      <c r="B1234" s="268"/>
      <c r="C1234" s="270"/>
    </row>
    <row r="1235" spans="1:3" s="146" customFormat="1" x14ac:dyDescent="0.25">
      <c r="A1235" s="264"/>
      <c r="B1235" s="268"/>
      <c r="C1235" s="270"/>
    </row>
    <row r="1236" spans="1:3" s="146" customFormat="1" x14ac:dyDescent="0.25">
      <c r="A1236" s="264"/>
      <c r="B1236" s="268"/>
      <c r="C1236" s="270"/>
    </row>
    <row r="1237" spans="1:3" s="146" customFormat="1" x14ac:dyDescent="0.25">
      <c r="A1237" s="264"/>
      <c r="B1237" s="268"/>
      <c r="C1237" s="270"/>
    </row>
    <row r="1238" spans="1:3" s="146" customFormat="1" x14ac:dyDescent="0.25">
      <c r="A1238" s="264"/>
      <c r="B1238" s="268"/>
      <c r="C1238" s="270"/>
    </row>
    <row r="1239" spans="1:3" s="146" customFormat="1" x14ac:dyDescent="0.25">
      <c r="A1239" s="264"/>
      <c r="B1239" s="268"/>
      <c r="C1239" s="270"/>
    </row>
    <row r="1240" spans="1:3" s="146" customFormat="1" x14ac:dyDescent="0.25">
      <c r="A1240" s="264"/>
      <c r="B1240" s="268"/>
      <c r="C1240" s="270"/>
    </row>
    <row r="1241" spans="1:3" s="146" customFormat="1" x14ac:dyDescent="0.25">
      <c r="A1241" s="264"/>
      <c r="B1241" s="268"/>
      <c r="C1241" s="270"/>
    </row>
    <row r="1242" spans="1:3" s="146" customFormat="1" x14ac:dyDescent="0.25">
      <c r="A1242" s="264"/>
      <c r="B1242" s="268"/>
      <c r="C1242" s="270"/>
    </row>
    <row r="1243" spans="1:3" s="146" customFormat="1" x14ac:dyDescent="0.25">
      <c r="A1243" s="264"/>
      <c r="B1243" s="268"/>
      <c r="C1243" s="270"/>
    </row>
    <row r="1244" spans="1:3" s="146" customFormat="1" x14ac:dyDescent="0.25">
      <c r="A1244" s="264"/>
      <c r="B1244" s="268"/>
      <c r="C1244" s="270"/>
    </row>
    <row r="1245" spans="1:3" s="146" customFormat="1" x14ac:dyDescent="0.25">
      <c r="A1245" s="264"/>
      <c r="B1245" s="268"/>
      <c r="C1245" s="270"/>
    </row>
    <row r="1246" spans="1:3" s="146" customFormat="1" x14ac:dyDescent="0.25">
      <c r="A1246" s="264"/>
      <c r="B1246" s="268"/>
      <c r="C1246" s="270"/>
    </row>
    <row r="1247" spans="1:3" s="146" customFormat="1" x14ac:dyDescent="0.25">
      <c r="A1247" s="264"/>
      <c r="B1247" s="268"/>
      <c r="C1247" s="270"/>
    </row>
    <row r="1248" spans="1:3" s="146" customFormat="1" x14ac:dyDescent="0.25">
      <c r="A1248" s="264"/>
      <c r="B1248" s="268"/>
      <c r="C1248" s="270"/>
    </row>
    <row r="1249" spans="1:3" s="146" customFormat="1" x14ac:dyDescent="0.25">
      <c r="A1249" s="264"/>
      <c r="B1249" s="268"/>
      <c r="C1249" s="270"/>
    </row>
    <row r="1250" spans="1:3" s="146" customFormat="1" x14ac:dyDescent="0.25">
      <c r="A1250" s="264"/>
      <c r="B1250" s="268"/>
      <c r="C1250" s="270"/>
    </row>
    <row r="1251" spans="1:3" s="146" customFormat="1" x14ac:dyDescent="0.25">
      <c r="A1251" s="264"/>
      <c r="B1251" s="268"/>
      <c r="C1251" s="270"/>
    </row>
    <row r="1252" spans="1:3" s="146" customFormat="1" x14ac:dyDescent="0.25">
      <c r="A1252" s="264"/>
      <c r="B1252" s="268"/>
      <c r="C1252" s="270"/>
    </row>
    <row r="1253" spans="1:3" s="146" customFormat="1" x14ac:dyDescent="0.25">
      <c r="A1253" s="264"/>
      <c r="B1253" s="268"/>
      <c r="C1253" s="270"/>
    </row>
    <row r="1254" spans="1:3" s="146" customFormat="1" x14ac:dyDescent="0.25">
      <c r="A1254" s="264"/>
      <c r="B1254" s="268"/>
      <c r="C1254" s="270"/>
    </row>
    <row r="1255" spans="1:3" s="146" customFormat="1" x14ac:dyDescent="0.25">
      <c r="A1255" s="264"/>
      <c r="B1255" s="268"/>
      <c r="C1255" s="270"/>
    </row>
    <row r="1256" spans="1:3" s="146" customFormat="1" x14ac:dyDescent="0.25">
      <c r="A1256" s="264"/>
      <c r="B1256" s="268"/>
      <c r="C1256" s="270"/>
    </row>
    <row r="1257" spans="1:3" s="146" customFormat="1" x14ac:dyDescent="0.25">
      <c r="A1257" s="264"/>
      <c r="B1257" s="268"/>
      <c r="C1257" s="270"/>
    </row>
    <row r="1258" spans="1:3" s="146" customFormat="1" x14ac:dyDescent="0.25">
      <c r="A1258" s="264"/>
      <c r="B1258" s="268"/>
      <c r="C1258" s="270"/>
    </row>
    <row r="1259" spans="1:3" s="146" customFormat="1" x14ac:dyDescent="0.25">
      <c r="A1259" s="264"/>
      <c r="B1259" s="268"/>
      <c r="C1259" s="270"/>
    </row>
    <row r="1260" spans="1:3" s="146" customFormat="1" x14ac:dyDescent="0.25">
      <c r="A1260" s="264"/>
      <c r="B1260" s="268"/>
      <c r="C1260" s="270"/>
    </row>
    <row r="1261" spans="1:3" s="146" customFormat="1" x14ac:dyDescent="0.25">
      <c r="A1261" s="264"/>
      <c r="B1261" s="268"/>
      <c r="C1261" s="270"/>
    </row>
    <row r="1262" spans="1:3" s="146" customFormat="1" x14ac:dyDescent="0.25">
      <c r="A1262" s="264"/>
      <c r="B1262" s="268"/>
      <c r="C1262" s="270"/>
    </row>
    <row r="1263" spans="1:3" s="146" customFormat="1" x14ac:dyDescent="0.25">
      <c r="A1263" s="264"/>
      <c r="B1263" s="268"/>
      <c r="C1263" s="270"/>
    </row>
    <row r="1264" spans="1:3" s="146" customFormat="1" x14ac:dyDescent="0.25">
      <c r="A1264" s="264"/>
      <c r="B1264" s="268"/>
      <c r="C1264" s="270"/>
    </row>
    <row r="1265" spans="1:3" s="146" customFormat="1" x14ac:dyDescent="0.25">
      <c r="A1265" s="264"/>
      <c r="B1265" s="268"/>
      <c r="C1265" s="270"/>
    </row>
    <row r="1266" spans="1:3" s="146" customFormat="1" x14ac:dyDescent="0.25">
      <c r="A1266" s="264"/>
      <c r="B1266" s="268"/>
      <c r="C1266" s="270"/>
    </row>
    <row r="1267" spans="1:3" s="146" customFormat="1" x14ac:dyDescent="0.25">
      <c r="A1267" s="264"/>
      <c r="B1267" s="268"/>
      <c r="C1267" s="270"/>
    </row>
    <row r="1268" spans="1:3" s="146" customFormat="1" x14ac:dyDescent="0.25">
      <c r="A1268" s="264"/>
      <c r="B1268" s="268"/>
      <c r="C1268" s="270"/>
    </row>
    <row r="1269" spans="1:3" s="146" customFormat="1" x14ac:dyDescent="0.25">
      <c r="A1269" s="264"/>
      <c r="B1269" s="268"/>
      <c r="C1269" s="270"/>
    </row>
    <row r="1270" spans="1:3" s="146" customFormat="1" x14ac:dyDescent="0.25">
      <c r="A1270" s="264"/>
      <c r="B1270" s="268"/>
      <c r="C1270" s="270"/>
    </row>
    <row r="1271" spans="1:3" s="146" customFormat="1" x14ac:dyDescent="0.25">
      <c r="A1271" s="264"/>
      <c r="B1271" s="268"/>
      <c r="C1271" s="270"/>
    </row>
    <row r="1272" spans="1:3" s="146" customFormat="1" x14ac:dyDescent="0.25">
      <c r="A1272" s="264"/>
      <c r="B1272" s="268"/>
      <c r="C1272" s="270"/>
    </row>
    <row r="1273" spans="1:3" s="146" customFormat="1" x14ac:dyDescent="0.25">
      <c r="A1273" s="264"/>
      <c r="B1273" s="268"/>
      <c r="C1273" s="270"/>
    </row>
    <row r="1274" spans="1:3" s="146" customFormat="1" x14ac:dyDescent="0.25">
      <c r="A1274" s="264"/>
      <c r="B1274" s="268"/>
      <c r="C1274" s="270"/>
    </row>
    <row r="1275" spans="1:3" s="146" customFormat="1" x14ac:dyDescent="0.25">
      <c r="A1275" s="264"/>
      <c r="B1275" s="268"/>
      <c r="C1275" s="270"/>
    </row>
    <row r="1276" spans="1:3" s="146" customFormat="1" x14ac:dyDescent="0.25">
      <c r="A1276" s="264"/>
      <c r="B1276" s="268"/>
      <c r="C1276" s="270"/>
    </row>
    <row r="1277" spans="1:3" s="146" customFormat="1" x14ac:dyDescent="0.25">
      <c r="A1277" s="264"/>
      <c r="B1277" s="268"/>
      <c r="C1277" s="270"/>
    </row>
    <row r="1278" spans="1:3" s="146" customFormat="1" x14ac:dyDescent="0.25">
      <c r="A1278" s="264"/>
      <c r="B1278" s="268"/>
      <c r="C1278" s="270"/>
    </row>
    <row r="1279" spans="1:3" s="146" customFormat="1" x14ac:dyDescent="0.25">
      <c r="A1279" s="264"/>
      <c r="B1279" s="268"/>
      <c r="C1279" s="270"/>
    </row>
    <row r="1280" spans="1:3" s="146" customFormat="1" x14ac:dyDescent="0.25">
      <c r="A1280" s="264"/>
      <c r="B1280" s="268"/>
      <c r="C1280" s="270"/>
    </row>
    <row r="1281" spans="1:3" s="146" customFormat="1" x14ac:dyDescent="0.25">
      <c r="A1281" s="264"/>
      <c r="B1281" s="268"/>
      <c r="C1281" s="270"/>
    </row>
    <row r="1282" spans="1:3" s="146" customFormat="1" x14ac:dyDescent="0.25">
      <c r="A1282" s="264"/>
      <c r="B1282" s="268"/>
      <c r="C1282" s="270"/>
    </row>
    <row r="1283" spans="1:3" s="146" customFormat="1" x14ac:dyDescent="0.25">
      <c r="A1283" s="264"/>
      <c r="B1283" s="268"/>
      <c r="C1283" s="270"/>
    </row>
    <row r="1284" spans="1:3" s="146" customFormat="1" x14ac:dyDescent="0.25">
      <c r="A1284" s="264"/>
      <c r="B1284" s="268"/>
      <c r="C1284" s="270"/>
    </row>
    <row r="1285" spans="1:3" s="146" customFormat="1" x14ac:dyDescent="0.25">
      <c r="A1285" s="264"/>
      <c r="B1285" s="268"/>
      <c r="C1285" s="270"/>
    </row>
    <row r="1286" spans="1:3" s="146" customFormat="1" x14ac:dyDescent="0.25">
      <c r="A1286" s="264"/>
      <c r="B1286" s="268"/>
      <c r="C1286" s="270"/>
    </row>
    <row r="1287" spans="1:3" s="146" customFormat="1" x14ac:dyDescent="0.25">
      <c r="A1287" s="264"/>
      <c r="B1287" s="268"/>
      <c r="C1287" s="270"/>
    </row>
    <row r="1288" spans="1:3" s="146" customFormat="1" x14ac:dyDescent="0.25">
      <c r="A1288" s="264"/>
      <c r="B1288" s="268"/>
      <c r="C1288" s="270"/>
    </row>
    <row r="1289" spans="1:3" s="146" customFormat="1" x14ac:dyDescent="0.25">
      <c r="A1289" s="264"/>
      <c r="B1289" s="268"/>
      <c r="C1289" s="270"/>
    </row>
    <row r="1290" spans="1:3" s="146" customFormat="1" x14ac:dyDescent="0.25">
      <c r="A1290" s="264"/>
      <c r="B1290" s="268"/>
      <c r="C1290" s="270"/>
    </row>
    <row r="1291" spans="1:3" s="146" customFormat="1" x14ac:dyDescent="0.25">
      <c r="A1291" s="264"/>
      <c r="B1291" s="268"/>
      <c r="C1291" s="270"/>
    </row>
    <row r="1292" spans="1:3" s="146" customFormat="1" x14ac:dyDescent="0.25">
      <c r="A1292" s="264"/>
      <c r="B1292" s="268"/>
      <c r="C1292" s="270"/>
    </row>
    <row r="1293" spans="1:3" s="146" customFormat="1" x14ac:dyDescent="0.25">
      <c r="A1293" s="264"/>
      <c r="B1293" s="268"/>
      <c r="C1293" s="270"/>
    </row>
    <row r="1294" spans="1:3" s="146" customFormat="1" x14ac:dyDescent="0.25">
      <c r="A1294" s="264"/>
      <c r="B1294" s="268"/>
      <c r="C1294" s="270"/>
    </row>
    <row r="1295" spans="1:3" s="146" customFormat="1" x14ac:dyDescent="0.25">
      <c r="A1295" s="264"/>
      <c r="B1295" s="268"/>
      <c r="C1295" s="270"/>
    </row>
    <row r="1296" spans="1:3" s="146" customFormat="1" x14ac:dyDescent="0.25">
      <c r="A1296" s="264"/>
      <c r="B1296" s="268"/>
      <c r="C1296" s="270"/>
    </row>
    <row r="1297" spans="1:3" s="146" customFormat="1" x14ac:dyDescent="0.25">
      <c r="A1297" s="264"/>
      <c r="B1297" s="268"/>
      <c r="C1297" s="270"/>
    </row>
    <row r="1298" spans="1:3" s="146" customFormat="1" x14ac:dyDescent="0.25">
      <c r="A1298" s="264"/>
      <c r="B1298" s="268"/>
      <c r="C1298" s="270"/>
    </row>
    <row r="1299" spans="1:3" s="146" customFormat="1" x14ac:dyDescent="0.25">
      <c r="A1299" s="264"/>
      <c r="B1299" s="268"/>
      <c r="C1299" s="270"/>
    </row>
    <row r="1300" spans="1:3" s="146" customFormat="1" x14ac:dyDescent="0.25">
      <c r="A1300" s="264"/>
      <c r="B1300" s="268"/>
      <c r="C1300" s="270"/>
    </row>
    <row r="1301" spans="1:3" s="146" customFormat="1" x14ac:dyDescent="0.25">
      <c r="A1301" s="264"/>
      <c r="B1301" s="268"/>
      <c r="C1301" s="270"/>
    </row>
    <row r="1302" spans="1:3" s="146" customFormat="1" x14ac:dyDescent="0.25">
      <c r="A1302" s="264"/>
      <c r="B1302" s="268"/>
      <c r="C1302" s="270"/>
    </row>
    <row r="1303" spans="1:3" s="146" customFormat="1" x14ac:dyDescent="0.25">
      <c r="A1303" s="264"/>
      <c r="B1303" s="268"/>
      <c r="C1303" s="270"/>
    </row>
    <row r="1304" spans="1:3" s="146" customFormat="1" x14ac:dyDescent="0.25">
      <c r="A1304" s="264"/>
      <c r="B1304" s="268"/>
      <c r="C1304" s="270"/>
    </row>
    <row r="1305" spans="1:3" s="146" customFormat="1" x14ac:dyDescent="0.25">
      <c r="A1305" s="264"/>
      <c r="B1305" s="268"/>
      <c r="C1305" s="270"/>
    </row>
    <row r="1306" spans="1:3" s="146" customFormat="1" x14ac:dyDescent="0.25">
      <c r="A1306" s="264"/>
      <c r="B1306" s="268"/>
      <c r="C1306" s="270"/>
    </row>
    <row r="1307" spans="1:3" s="146" customFormat="1" x14ac:dyDescent="0.25">
      <c r="A1307" s="264"/>
      <c r="B1307" s="268"/>
      <c r="C1307" s="270"/>
    </row>
    <row r="1308" spans="1:3" s="146" customFormat="1" x14ac:dyDescent="0.25">
      <c r="A1308" s="264"/>
      <c r="B1308" s="268"/>
      <c r="C1308" s="270"/>
    </row>
    <row r="1309" spans="1:3" s="146" customFormat="1" x14ac:dyDescent="0.25">
      <c r="A1309" s="264"/>
      <c r="B1309" s="268"/>
      <c r="C1309" s="270"/>
    </row>
    <row r="1310" spans="1:3" s="146" customFormat="1" x14ac:dyDescent="0.25">
      <c r="A1310" s="264"/>
      <c r="B1310" s="268"/>
      <c r="C1310" s="270"/>
    </row>
    <row r="1311" spans="1:3" s="146" customFormat="1" x14ac:dyDescent="0.25">
      <c r="A1311" s="264"/>
      <c r="B1311" s="268"/>
      <c r="C1311" s="270"/>
    </row>
    <row r="1312" spans="1:3" s="146" customFormat="1" x14ac:dyDescent="0.25">
      <c r="A1312" s="264"/>
      <c r="B1312" s="268"/>
      <c r="C1312" s="270"/>
    </row>
    <row r="1313" spans="1:3" s="146" customFormat="1" x14ac:dyDescent="0.25">
      <c r="A1313" s="264"/>
      <c r="B1313" s="268"/>
      <c r="C1313" s="270"/>
    </row>
    <row r="1314" spans="1:3" s="146" customFormat="1" x14ac:dyDescent="0.25">
      <c r="A1314" s="264"/>
      <c r="B1314" s="268"/>
      <c r="C1314" s="270"/>
    </row>
    <row r="1315" spans="1:3" s="146" customFormat="1" x14ac:dyDescent="0.25">
      <c r="A1315" s="264"/>
      <c r="B1315" s="268"/>
      <c r="C1315" s="270"/>
    </row>
    <row r="1316" spans="1:3" s="146" customFormat="1" x14ac:dyDescent="0.25">
      <c r="A1316" s="264"/>
      <c r="B1316" s="268"/>
      <c r="C1316" s="270"/>
    </row>
    <row r="1317" spans="1:3" s="146" customFormat="1" x14ac:dyDescent="0.25">
      <c r="A1317" s="264"/>
      <c r="B1317" s="268"/>
      <c r="C1317" s="270"/>
    </row>
    <row r="1318" spans="1:3" s="146" customFormat="1" x14ac:dyDescent="0.25">
      <c r="A1318" s="264"/>
      <c r="B1318" s="268"/>
      <c r="C1318" s="270"/>
    </row>
    <row r="1319" spans="1:3" s="146" customFormat="1" x14ac:dyDescent="0.25">
      <c r="A1319" s="264"/>
      <c r="B1319" s="268"/>
      <c r="C1319" s="270"/>
    </row>
    <row r="1320" spans="1:3" s="146" customFormat="1" x14ac:dyDescent="0.25">
      <c r="A1320" s="264"/>
      <c r="B1320" s="268"/>
      <c r="C1320" s="270"/>
    </row>
    <row r="1321" spans="1:3" s="146" customFormat="1" x14ac:dyDescent="0.25">
      <c r="A1321" s="264"/>
      <c r="B1321" s="268"/>
      <c r="C1321" s="270"/>
    </row>
    <row r="1322" spans="1:3" s="146" customFormat="1" x14ac:dyDescent="0.25">
      <c r="A1322" s="264"/>
      <c r="B1322" s="268"/>
      <c r="C1322" s="270"/>
    </row>
    <row r="1323" spans="1:3" s="146" customFormat="1" x14ac:dyDescent="0.25">
      <c r="A1323" s="264"/>
      <c r="B1323" s="268"/>
      <c r="C1323" s="270"/>
    </row>
    <row r="1324" spans="1:3" s="146" customFormat="1" x14ac:dyDescent="0.25">
      <c r="A1324" s="264"/>
      <c r="B1324" s="268"/>
      <c r="C1324" s="270"/>
    </row>
    <row r="1325" spans="1:3" s="146" customFormat="1" x14ac:dyDescent="0.25">
      <c r="A1325" s="264"/>
      <c r="B1325" s="268"/>
      <c r="C1325" s="270"/>
    </row>
    <row r="1326" spans="1:3" s="146" customFormat="1" x14ac:dyDescent="0.25">
      <c r="A1326" s="264"/>
      <c r="B1326" s="268"/>
      <c r="C1326" s="270"/>
    </row>
    <row r="1327" spans="1:3" s="146" customFormat="1" x14ac:dyDescent="0.25">
      <c r="A1327" s="264"/>
      <c r="B1327" s="268"/>
      <c r="C1327" s="270"/>
    </row>
    <row r="1328" spans="1:3" s="146" customFormat="1" x14ac:dyDescent="0.25">
      <c r="A1328" s="264"/>
      <c r="B1328" s="268"/>
      <c r="C1328" s="270"/>
    </row>
    <row r="1329" spans="1:3" s="146" customFormat="1" x14ac:dyDescent="0.25">
      <c r="A1329" s="264"/>
      <c r="B1329" s="268"/>
      <c r="C1329" s="270"/>
    </row>
    <row r="1330" spans="1:3" s="146" customFormat="1" x14ac:dyDescent="0.25">
      <c r="A1330" s="264"/>
      <c r="B1330" s="268"/>
      <c r="C1330" s="270"/>
    </row>
    <row r="1331" spans="1:3" s="146" customFormat="1" x14ac:dyDescent="0.25">
      <c r="A1331" s="264"/>
      <c r="B1331" s="268"/>
      <c r="C1331" s="270"/>
    </row>
    <row r="1332" spans="1:3" s="146" customFormat="1" x14ac:dyDescent="0.25">
      <c r="A1332" s="264"/>
      <c r="B1332" s="268"/>
      <c r="C1332" s="270"/>
    </row>
    <row r="1333" spans="1:3" s="146" customFormat="1" x14ac:dyDescent="0.25">
      <c r="A1333" s="264"/>
      <c r="B1333" s="268"/>
      <c r="C1333" s="270"/>
    </row>
    <row r="1334" spans="1:3" s="146" customFormat="1" x14ac:dyDescent="0.25">
      <c r="A1334" s="264"/>
      <c r="B1334" s="268"/>
      <c r="C1334" s="270"/>
    </row>
    <row r="1335" spans="1:3" s="146" customFormat="1" x14ac:dyDescent="0.25">
      <c r="A1335" s="264"/>
      <c r="B1335" s="268"/>
      <c r="C1335" s="270"/>
    </row>
    <row r="1336" spans="1:3" s="146" customFormat="1" x14ac:dyDescent="0.25">
      <c r="A1336" s="264"/>
      <c r="B1336" s="268"/>
      <c r="C1336" s="270"/>
    </row>
    <row r="1337" spans="1:3" s="146" customFormat="1" x14ac:dyDescent="0.25">
      <c r="A1337" s="264"/>
      <c r="B1337" s="268"/>
      <c r="C1337" s="270"/>
    </row>
    <row r="1338" spans="1:3" s="146" customFormat="1" x14ac:dyDescent="0.25">
      <c r="A1338" s="264"/>
      <c r="B1338" s="268"/>
      <c r="C1338" s="270"/>
    </row>
    <row r="1339" spans="1:3" s="146" customFormat="1" x14ac:dyDescent="0.25">
      <c r="A1339" s="264"/>
      <c r="B1339" s="268"/>
      <c r="C1339" s="270"/>
    </row>
    <row r="1340" spans="1:3" s="146" customFormat="1" x14ac:dyDescent="0.25">
      <c r="A1340" s="264"/>
      <c r="B1340" s="268"/>
      <c r="C1340" s="270"/>
    </row>
    <row r="1341" spans="1:3" s="146" customFormat="1" x14ac:dyDescent="0.25">
      <c r="A1341" s="264"/>
      <c r="B1341" s="268"/>
      <c r="C1341" s="270"/>
    </row>
    <row r="1342" spans="1:3" s="146" customFormat="1" x14ac:dyDescent="0.25">
      <c r="A1342" s="264"/>
      <c r="B1342" s="268"/>
      <c r="C1342" s="270"/>
    </row>
    <row r="1343" spans="1:3" s="146" customFormat="1" x14ac:dyDescent="0.25">
      <c r="A1343" s="264"/>
      <c r="B1343" s="268"/>
      <c r="C1343" s="270"/>
    </row>
    <row r="1344" spans="1:3" s="146" customFormat="1" x14ac:dyDescent="0.25">
      <c r="A1344" s="264"/>
      <c r="B1344" s="268"/>
      <c r="C1344" s="270"/>
    </row>
    <row r="1345" spans="1:3" s="146" customFormat="1" x14ac:dyDescent="0.25">
      <c r="A1345" s="264"/>
      <c r="B1345" s="268"/>
      <c r="C1345" s="270"/>
    </row>
    <row r="1346" spans="1:3" s="146" customFormat="1" x14ac:dyDescent="0.25">
      <c r="A1346" s="264"/>
      <c r="B1346" s="268"/>
      <c r="C1346" s="270"/>
    </row>
    <row r="1347" spans="1:3" s="146" customFormat="1" x14ac:dyDescent="0.25">
      <c r="A1347" s="264"/>
      <c r="B1347" s="268"/>
      <c r="C1347" s="270"/>
    </row>
    <row r="1348" spans="1:3" s="146" customFormat="1" x14ac:dyDescent="0.25">
      <c r="A1348" s="264"/>
      <c r="B1348" s="268"/>
      <c r="C1348" s="270"/>
    </row>
    <row r="1349" spans="1:3" s="146" customFormat="1" x14ac:dyDescent="0.25">
      <c r="A1349" s="264"/>
      <c r="B1349" s="268"/>
      <c r="C1349" s="270"/>
    </row>
    <row r="1350" spans="1:3" s="146" customFormat="1" x14ac:dyDescent="0.25">
      <c r="A1350" s="264"/>
      <c r="B1350" s="268"/>
      <c r="C1350" s="270"/>
    </row>
    <row r="1351" spans="1:3" s="146" customFormat="1" x14ac:dyDescent="0.25">
      <c r="A1351" s="264"/>
      <c r="B1351" s="268"/>
      <c r="C1351" s="270"/>
    </row>
    <row r="1352" spans="1:3" s="146" customFormat="1" x14ac:dyDescent="0.25">
      <c r="A1352" s="264"/>
      <c r="B1352" s="268"/>
      <c r="C1352" s="270"/>
    </row>
    <row r="1353" spans="1:3" s="146" customFormat="1" x14ac:dyDescent="0.25">
      <c r="A1353" s="264"/>
      <c r="B1353" s="268"/>
      <c r="C1353" s="270"/>
    </row>
    <row r="1354" spans="1:3" s="146" customFormat="1" x14ac:dyDescent="0.25">
      <c r="A1354" s="264"/>
      <c r="B1354" s="268"/>
      <c r="C1354" s="270"/>
    </row>
    <row r="1355" spans="1:3" s="146" customFormat="1" x14ac:dyDescent="0.25">
      <c r="A1355" s="264"/>
      <c r="B1355" s="268"/>
      <c r="C1355" s="270"/>
    </row>
    <row r="1356" spans="1:3" s="146" customFormat="1" x14ac:dyDescent="0.25">
      <c r="A1356" s="264"/>
      <c r="B1356" s="268"/>
      <c r="C1356" s="270"/>
    </row>
    <row r="1357" spans="1:3" s="146" customFormat="1" x14ac:dyDescent="0.25">
      <c r="A1357" s="264"/>
      <c r="B1357" s="268"/>
      <c r="C1357" s="270"/>
    </row>
    <row r="1358" spans="1:3" s="146" customFormat="1" x14ac:dyDescent="0.25">
      <c r="A1358" s="264"/>
      <c r="B1358" s="268"/>
      <c r="C1358" s="270"/>
    </row>
    <row r="1359" spans="1:3" s="146" customFormat="1" x14ac:dyDescent="0.25">
      <c r="A1359" s="264"/>
      <c r="B1359" s="268"/>
      <c r="C1359" s="270"/>
    </row>
    <row r="1360" spans="1:3" s="146" customFormat="1" x14ac:dyDescent="0.25">
      <c r="A1360" s="264"/>
      <c r="B1360" s="268"/>
      <c r="C1360" s="270"/>
    </row>
    <row r="1361" spans="1:3" s="146" customFormat="1" x14ac:dyDescent="0.25">
      <c r="A1361" s="264"/>
      <c r="B1361" s="268"/>
      <c r="C1361" s="270"/>
    </row>
    <row r="1362" spans="1:3" s="146" customFormat="1" x14ac:dyDescent="0.25">
      <c r="A1362" s="264"/>
      <c r="B1362" s="268"/>
      <c r="C1362" s="270"/>
    </row>
    <row r="1363" spans="1:3" s="146" customFormat="1" x14ac:dyDescent="0.25">
      <c r="A1363" s="264"/>
      <c r="B1363" s="268"/>
      <c r="C1363" s="270"/>
    </row>
    <row r="1364" spans="1:3" s="146" customFormat="1" x14ac:dyDescent="0.25">
      <c r="A1364" s="264"/>
      <c r="B1364" s="268"/>
      <c r="C1364" s="270"/>
    </row>
    <row r="1365" spans="1:3" s="146" customFormat="1" x14ac:dyDescent="0.25">
      <c r="A1365" s="264"/>
      <c r="B1365" s="268"/>
      <c r="C1365" s="270"/>
    </row>
    <row r="1366" spans="1:3" s="146" customFormat="1" x14ac:dyDescent="0.25">
      <c r="A1366" s="264"/>
      <c r="B1366" s="268"/>
      <c r="C1366" s="270"/>
    </row>
    <row r="1367" spans="1:3" s="146" customFormat="1" x14ac:dyDescent="0.25">
      <c r="A1367" s="264"/>
      <c r="B1367" s="268"/>
      <c r="C1367" s="270"/>
    </row>
    <row r="1368" spans="1:3" s="146" customFormat="1" x14ac:dyDescent="0.25">
      <c r="A1368" s="264"/>
      <c r="B1368" s="268"/>
      <c r="C1368" s="270"/>
    </row>
    <row r="1369" spans="1:3" s="146" customFormat="1" x14ac:dyDescent="0.25">
      <c r="A1369" s="264"/>
      <c r="B1369" s="268"/>
      <c r="C1369" s="270"/>
    </row>
    <row r="1370" spans="1:3" s="146" customFormat="1" x14ac:dyDescent="0.25">
      <c r="A1370" s="264"/>
      <c r="B1370" s="268"/>
      <c r="C1370" s="270"/>
    </row>
    <row r="1371" spans="1:3" s="146" customFormat="1" x14ac:dyDescent="0.25">
      <c r="A1371" s="264"/>
      <c r="B1371" s="268"/>
      <c r="C1371" s="270"/>
    </row>
    <row r="1372" spans="1:3" s="146" customFormat="1" x14ac:dyDescent="0.25">
      <c r="A1372" s="264"/>
      <c r="B1372" s="268"/>
      <c r="C1372" s="270"/>
    </row>
    <row r="1373" spans="1:3" s="146" customFormat="1" x14ac:dyDescent="0.25">
      <c r="A1373" s="264"/>
      <c r="B1373" s="268"/>
      <c r="C1373" s="270"/>
    </row>
    <row r="1374" spans="1:3" s="146" customFormat="1" x14ac:dyDescent="0.25">
      <c r="A1374" s="264"/>
      <c r="B1374" s="268"/>
      <c r="C1374" s="270"/>
    </row>
    <row r="1375" spans="1:3" s="146" customFormat="1" x14ac:dyDescent="0.25">
      <c r="A1375" s="264"/>
      <c r="B1375" s="268"/>
      <c r="C1375" s="270"/>
    </row>
    <row r="1376" spans="1:3" s="146" customFormat="1" x14ac:dyDescent="0.25">
      <c r="A1376" s="264"/>
      <c r="B1376" s="268"/>
      <c r="C1376" s="270"/>
    </row>
    <row r="1377" spans="1:3" s="146" customFormat="1" x14ac:dyDescent="0.25">
      <c r="A1377" s="264"/>
      <c r="B1377" s="268"/>
      <c r="C1377" s="270"/>
    </row>
    <row r="1378" spans="1:3" s="146" customFormat="1" x14ac:dyDescent="0.25">
      <c r="A1378" s="264"/>
      <c r="B1378" s="268"/>
      <c r="C1378" s="270"/>
    </row>
    <row r="1379" spans="1:3" s="146" customFormat="1" x14ac:dyDescent="0.25">
      <c r="A1379" s="264"/>
      <c r="B1379" s="268"/>
      <c r="C1379" s="270"/>
    </row>
    <row r="1380" spans="1:3" s="146" customFormat="1" x14ac:dyDescent="0.25">
      <c r="A1380" s="264"/>
      <c r="B1380" s="268"/>
      <c r="C1380" s="270"/>
    </row>
    <row r="1381" spans="1:3" s="146" customFormat="1" x14ac:dyDescent="0.25">
      <c r="A1381" s="264"/>
      <c r="B1381" s="268"/>
      <c r="C1381" s="270"/>
    </row>
    <row r="1382" spans="1:3" s="146" customFormat="1" x14ac:dyDescent="0.25">
      <c r="A1382" s="264"/>
      <c r="B1382" s="268"/>
      <c r="C1382" s="270"/>
    </row>
    <row r="1383" spans="1:3" s="146" customFormat="1" x14ac:dyDescent="0.25">
      <c r="A1383" s="264"/>
      <c r="B1383" s="268"/>
      <c r="C1383" s="270"/>
    </row>
    <row r="1384" spans="1:3" s="146" customFormat="1" x14ac:dyDescent="0.25">
      <c r="A1384" s="264"/>
      <c r="B1384" s="268"/>
      <c r="C1384" s="270"/>
    </row>
    <row r="1385" spans="1:3" s="146" customFormat="1" x14ac:dyDescent="0.25">
      <c r="A1385" s="264"/>
      <c r="B1385" s="268"/>
      <c r="C1385" s="270"/>
    </row>
    <row r="1386" spans="1:3" s="146" customFormat="1" x14ac:dyDescent="0.25">
      <c r="A1386" s="264"/>
      <c r="B1386" s="268"/>
      <c r="C1386" s="270"/>
    </row>
    <row r="1387" spans="1:3" s="146" customFormat="1" x14ac:dyDescent="0.25">
      <c r="A1387" s="264"/>
      <c r="B1387" s="268"/>
      <c r="C1387" s="270"/>
    </row>
    <row r="1388" spans="1:3" s="146" customFormat="1" x14ac:dyDescent="0.25">
      <c r="A1388" s="264"/>
      <c r="B1388" s="268"/>
      <c r="C1388" s="270"/>
    </row>
    <row r="1389" spans="1:3" s="146" customFormat="1" x14ac:dyDescent="0.25">
      <c r="A1389" s="264"/>
      <c r="B1389" s="268"/>
      <c r="C1389" s="270"/>
    </row>
    <row r="1390" spans="1:3" s="146" customFormat="1" x14ac:dyDescent="0.25">
      <c r="A1390" s="264"/>
      <c r="B1390" s="268"/>
      <c r="C1390" s="270"/>
    </row>
    <row r="1391" spans="1:3" s="146" customFormat="1" x14ac:dyDescent="0.25">
      <c r="A1391" s="264"/>
      <c r="B1391" s="268"/>
      <c r="C1391" s="270"/>
    </row>
    <row r="1392" spans="1:3" s="146" customFormat="1" x14ac:dyDescent="0.25">
      <c r="A1392" s="264"/>
      <c r="B1392" s="268"/>
      <c r="C1392" s="270"/>
    </row>
    <row r="1393" spans="1:3" s="146" customFormat="1" x14ac:dyDescent="0.25">
      <c r="A1393" s="264"/>
      <c r="B1393" s="268"/>
      <c r="C1393" s="270"/>
    </row>
    <row r="1394" spans="1:3" s="146" customFormat="1" x14ac:dyDescent="0.25">
      <c r="A1394" s="264"/>
      <c r="B1394" s="268"/>
      <c r="C1394" s="270"/>
    </row>
    <row r="1395" spans="1:3" s="146" customFormat="1" x14ac:dyDescent="0.25">
      <c r="A1395" s="264"/>
      <c r="B1395" s="268"/>
      <c r="C1395" s="270"/>
    </row>
    <row r="1396" spans="1:3" s="146" customFormat="1" x14ac:dyDescent="0.25">
      <c r="A1396" s="264"/>
      <c r="B1396" s="268"/>
      <c r="C1396" s="270"/>
    </row>
    <row r="1397" spans="1:3" s="146" customFormat="1" x14ac:dyDescent="0.25">
      <c r="A1397" s="264"/>
      <c r="B1397" s="268"/>
      <c r="C1397" s="270"/>
    </row>
    <row r="1398" spans="1:3" s="146" customFormat="1" x14ac:dyDescent="0.25">
      <c r="A1398" s="264"/>
      <c r="B1398" s="268"/>
      <c r="C1398" s="270"/>
    </row>
    <row r="1399" spans="1:3" s="146" customFormat="1" x14ac:dyDescent="0.25">
      <c r="A1399" s="264"/>
      <c r="B1399" s="268"/>
      <c r="C1399" s="270"/>
    </row>
    <row r="1400" spans="1:3" s="146" customFormat="1" x14ac:dyDescent="0.25">
      <c r="A1400" s="264"/>
      <c r="B1400" s="268"/>
      <c r="C1400" s="270"/>
    </row>
    <row r="1401" spans="1:3" s="146" customFormat="1" x14ac:dyDescent="0.25">
      <c r="A1401" s="264"/>
      <c r="B1401" s="268"/>
      <c r="C1401" s="270"/>
    </row>
    <row r="1402" spans="1:3" s="146" customFormat="1" x14ac:dyDescent="0.25">
      <c r="A1402" s="264"/>
      <c r="B1402" s="268"/>
      <c r="C1402" s="270"/>
    </row>
    <row r="1403" spans="1:3" s="146" customFormat="1" x14ac:dyDescent="0.25">
      <c r="A1403" s="264"/>
      <c r="B1403" s="268"/>
      <c r="C1403" s="270"/>
    </row>
    <row r="1404" spans="1:3" s="146" customFormat="1" x14ac:dyDescent="0.25">
      <c r="A1404" s="264"/>
      <c r="B1404" s="268"/>
      <c r="C1404" s="270"/>
    </row>
    <row r="1405" spans="1:3" s="146" customFormat="1" x14ac:dyDescent="0.25">
      <c r="A1405" s="264"/>
      <c r="B1405" s="268"/>
      <c r="C1405" s="270"/>
    </row>
    <row r="1406" spans="1:3" s="146" customFormat="1" x14ac:dyDescent="0.25">
      <c r="A1406" s="264"/>
      <c r="B1406" s="268"/>
      <c r="C1406" s="270"/>
    </row>
    <row r="1407" spans="1:3" s="146" customFormat="1" x14ac:dyDescent="0.25">
      <c r="A1407" s="264"/>
      <c r="B1407" s="268"/>
      <c r="C1407" s="270"/>
    </row>
    <row r="1408" spans="1:3" s="146" customFormat="1" x14ac:dyDescent="0.25">
      <c r="A1408" s="264"/>
      <c r="B1408" s="268"/>
      <c r="C1408" s="270"/>
    </row>
    <row r="1409" spans="1:3" s="146" customFormat="1" x14ac:dyDescent="0.25">
      <c r="A1409" s="264"/>
      <c r="B1409" s="268"/>
      <c r="C1409" s="270"/>
    </row>
    <row r="1410" spans="1:3" s="146" customFormat="1" x14ac:dyDescent="0.25">
      <c r="A1410" s="264"/>
      <c r="B1410" s="268"/>
      <c r="C1410" s="270"/>
    </row>
    <row r="1411" spans="1:3" s="146" customFormat="1" x14ac:dyDescent="0.25">
      <c r="A1411" s="264"/>
      <c r="B1411" s="268"/>
      <c r="C1411" s="270"/>
    </row>
    <row r="1412" spans="1:3" s="146" customFormat="1" x14ac:dyDescent="0.25">
      <c r="A1412" s="264"/>
      <c r="B1412" s="268"/>
      <c r="C1412" s="270"/>
    </row>
    <row r="1413" spans="1:3" s="146" customFormat="1" x14ac:dyDescent="0.25">
      <c r="A1413" s="264"/>
      <c r="B1413" s="268"/>
      <c r="C1413" s="270"/>
    </row>
    <row r="1414" spans="1:3" s="146" customFormat="1" x14ac:dyDescent="0.25">
      <c r="A1414" s="264"/>
      <c r="B1414" s="268"/>
      <c r="C1414" s="270"/>
    </row>
    <row r="1415" spans="1:3" s="146" customFormat="1" x14ac:dyDescent="0.25">
      <c r="A1415" s="264"/>
      <c r="B1415" s="268"/>
      <c r="C1415" s="270"/>
    </row>
    <row r="1416" spans="1:3" s="146" customFormat="1" x14ac:dyDescent="0.25">
      <c r="A1416" s="264"/>
      <c r="B1416" s="268"/>
      <c r="C1416" s="270"/>
    </row>
    <row r="1417" spans="1:3" s="146" customFormat="1" x14ac:dyDescent="0.25">
      <c r="A1417" s="264"/>
      <c r="B1417" s="268"/>
      <c r="C1417" s="270"/>
    </row>
    <row r="1418" spans="1:3" s="146" customFormat="1" x14ac:dyDescent="0.25">
      <c r="A1418" s="264"/>
      <c r="B1418" s="268"/>
      <c r="C1418" s="270"/>
    </row>
    <row r="1419" spans="1:3" s="146" customFormat="1" x14ac:dyDescent="0.25">
      <c r="A1419" s="264"/>
      <c r="B1419" s="268"/>
      <c r="C1419" s="270"/>
    </row>
    <row r="1420" spans="1:3" s="146" customFormat="1" x14ac:dyDescent="0.25">
      <c r="A1420" s="264"/>
      <c r="B1420" s="268"/>
      <c r="C1420" s="270"/>
    </row>
    <row r="1421" spans="1:3" s="146" customFormat="1" x14ac:dyDescent="0.25">
      <c r="A1421" s="264"/>
      <c r="B1421" s="268"/>
      <c r="C1421" s="270"/>
    </row>
    <row r="1422" spans="1:3" s="146" customFormat="1" x14ac:dyDescent="0.25">
      <c r="A1422" s="264"/>
      <c r="B1422" s="268"/>
      <c r="C1422" s="270"/>
    </row>
    <row r="1423" spans="1:3" s="146" customFormat="1" x14ac:dyDescent="0.25">
      <c r="A1423" s="264"/>
      <c r="B1423" s="268"/>
      <c r="C1423" s="270"/>
    </row>
    <row r="1424" spans="1:3" s="146" customFormat="1" x14ac:dyDescent="0.25">
      <c r="A1424" s="264"/>
      <c r="B1424" s="268"/>
      <c r="C1424" s="270"/>
    </row>
    <row r="1425" spans="1:3" s="146" customFormat="1" x14ac:dyDescent="0.25">
      <c r="A1425" s="264"/>
      <c r="B1425" s="268"/>
      <c r="C1425" s="270"/>
    </row>
    <row r="1426" spans="1:3" s="146" customFormat="1" x14ac:dyDescent="0.25">
      <c r="A1426" s="264"/>
      <c r="B1426" s="268"/>
      <c r="C1426" s="270"/>
    </row>
    <row r="1427" spans="1:3" s="146" customFormat="1" x14ac:dyDescent="0.25">
      <c r="A1427" s="264"/>
      <c r="B1427" s="268"/>
      <c r="C1427" s="270"/>
    </row>
    <row r="1428" spans="1:3" s="146" customFormat="1" x14ac:dyDescent="0.25">
      <c r="A1428" s="264"/>
      <c r="B1428" s="268"/>
      <c r="C1428" s="270"/>
    </row>
    <row r="1429" spans="1:3" s="146" customFormat="1" x14ac:dyDescent="0.25">
      <c r="A1429" s="264"/>
      <c r="B1429" s="268"/>
      <c r="C1429" s="270"/>
    </row>
    <row r="1430" spans="1:3" s="146" customFormat="1" x14ac:dyDescent="0.25">
      <c r="A1430" s="264"/>
      <c r="B1430" s="268"/>
      <c r="C1430" s="270"/>
    </row>
    <row r="1431" spans="1:3" s="146" customFormat="1" x14ac:dyDescent="0.25">
      <c r="A1431" s="264"/>
      <c r="B1431" s="268"/>
      <c r="C1431" s="270"/>
    </row>
    <row r="1432" spans="1:3" s="146" customFormat="1" x14ac:dyDescent="0.25">
      <c r="A1432" s="264"/>
      <c r="B1432" s="268"/>
      <c r="C1432" s="270"/>
    </row>
    <row r="1433" spans="1:3" s="146" customFormat="1" x14ac:dyDescent="0.25">
      <c r="A1433" s="264"/>
      <c r="B1433" s="268"/>
      <c r="C1433" s="270"/>
    </row>
    <row r="1434" spans="1:3" s="146" customFormat="1" x14ac:dyDescent="0.25">
      <c r="A1434" s="264"/>
      <c r="B1434" s="268"/>
      <c r="C1434" s="270"/>
    </row>
    <row r="1435" spans="1:3" s="146" customFormat="1" x14ac:dyDescent="0.25">
      <c r="A1435" s="264"/>
      <c r="B1435" s="268"/>
      <c r="C1435" s="270"/>
    </row>
    <row r="1436" spans="1:3" s="146" customFormat="1" x14ac:dyDescent="0.25">
      <c r="A1436" s="264"/>
      <c r="B1436" s="268"/>
      <c r="C1436" s="270"/>
    </row>
    <row r="1437" spans="1:3" s="146" customFormat="1" x14ac:dyDescent="0.25">
      <c r="A1437" s="264"/>
      <c r="B1437" s="268"/>
      <c r="C1437" s="270"/>
    </row>
    <row r="1438" spans="1:3" s="146" customFormat="1" x14ac:dyDescent="0.25">
      <c r="A1438" s="264"/>
      <c r="B1438" s="268"/>
      <c r="C1438" s="270"/>
    </row>
    <row r="1439" spans="1:3" s="146" customFormat="1" x14ac:dyDescent="0.25">
      <c r="A1439" s="264"/>
      <c r="B1439" s="268"/>
      <c r="C1439" s="270"/>
    </row>
    <row r="1440" spans="1:3" s="146" customFormat="1" x14ac:dyDescent="0.25">
      <c r="A1440" s="264"/>
      <c r="B1440" s="268"/>
      <c r="C1440" s="270"/>
    </row>
    <row r="1441" spans="1:3" s="146" customFormat="1" x14ac:dyDescent="0.25">
      <c r="A1441" s="264"/>
      <c r="B1441" s="268"/>
      <c r="C1441" s="270"/>
    </row>
    <row r="1442" spans="1:3" s="146" customFormat="1" x14ac:dyDescent="0.25">
      <c r="A1442" s="264"/>
      <c r="B1442" s="268"/>
      <c r="C1442" s="270"/>
    </row>
    <row r="1443" spans="1:3" s="146" customFormat="1" x14ac:dyDescent="0.25">
      <c r="A1443" s="264"/>
      <c r="B1443" s="268"/>
      <c r="C1443" s="270"/>
    </row>
    <row r="1444" spans="1:3" s="146" customFormat="1" x14ac:dyDescent="0.25">
      <c r="A1444" s="264"/>
      <c r="B1444" s="268"/>
      <c r="C1444" s="270"/>
    </row>
    <row r="1445" spans="1:3" s="146" customFormat="1" x14ac:dyDescent="0.25">
      <c r="A1445" s="264"/>
      <c r="B1445" s="268"/>
      <c r="C1445" s="270"/>
    </row>
    <row r="1446" spans="1:3" s="146" customFormat="1" x14ac:dyDescent="0.25">
      <c r="A1446" s="264"/>
      <c r="B1446" s="268"/>
      <c r="C1446" s="270"/>
    </row>
    <row r="1447" spans="1:3" s="146" customFormat="1" x14ac:dyDescent="0.25">
      <c r="A1447" s="264"/>
      <c r="B1447" s="268"/>
      <c r="C1447" s="270"/>
    </row>
    <row r="1448" spans="1:3" s="146" customFormat="1" x14ac:dyDescent="0.25">
      <c r="A1448" s="264"/>
      <c r="B1448" s="268"/>
      <c r="C1448" s="270"/>
    </row>
    <row r="1449" spans="1:3" s="146" customFormat="1" x14ac:dyDescent="0.25">
      <c r="A1449" s="264"/>
      <c r="B1449" s="268"/>
      <c r="C1449" s="270"/>
    </row>
    <row r="1450" spans="1:3" s="146" customFormat="1" x14ac:dyDescent="0.25">
      <c r="A1450" s="264"/>
      <c r="B1450" s="268"/>
      <c r="C1450" s="270"/>
    </row>
    <row r="1451" spans="1:3" s="146" customFormat="1" x14ac:dyDescent="0.25">
      <c r="A1451" s="264"/>
      <c r="B1451" s="268"/>
      <c r="C1451" s="270"/>
    </row>
    <row r="1452" spans="1:3" s="146" customFormat="1" x14ac:dyDescent="0.25">
      <c r="A1452" s="264"/>
      <c r="B1452" s="268"/>
      <c r="C1452" s="270"/>
    </row>
    <row r="1453" spans="1:3" s="146" customFormat="1" x14ac:dyDescent="0.25">
      <c r="A1453" s="264"/>
      <c r="B1453" s="268"/>
      <c r="C1453" s="270"/>
    </row>
    <row r="1454" spans="1:3" s="146" customFormat="1" x14ac:dyDescent="0.25">
      <c r="A1454" s="264"/>
      <c r="B1454" s="268"/>
      <c r="C1454" s="270"/>
    </row>
    <row r="1455" spans="1:3" s="146" customFormat="1" x14ac:dyDescent="0.25">
      <c r="A1455" s="264"/>
      <c r="B1455" s="268"/>
      <c r="C1455" s="270"/>
    </row>
    <row r="1456" spans="1:3" s="146" customFormat="1" x14ac:dyDescent="0.25">
      <c r="A1456" s="264"/>
      <c r="B1456" s="268"/>
      <c r="C1456" s="270"/>
    </row>
    <row r="1457" spans="1:3" s="146" customFormat="1" x14ac:dyDescent="0.25">
      <c r="A1457" s="264"/>
      <c r="B1457" s="268"/>
      <c r="C1457" s="270"/>
    </row>
    <row r="1458" spans="1:3" s="146" customFormat="1" x14ac:dyDescent="0.25">
      <c r="A1458" s="264"/>
      <c r="B1458" s="268"/>
      <c r="C1458" s="270"/>
    </row>
    <row r="1459" spans="1:3" s="146" customFormat="1" x14ac:dyDescent="0.25">
      <c r="A1459" s="264"/>
      <c r="B1459" s="268"/>
      <c r="C1459" s="270"/>
    </row>
    <row r="1460" spans="1:3" s="146" customFormat="1" x14ac:dyDescent="0.25">
      <c r="A1460" s="264"/>
      <c r="B1460" s="268"/>
      <c r="C1460" s="270"/>
    </row>
    <row r="1461" spans="1:3" s="146" customFormat="1" x14ac:dyDescent="0.25">
      <c r="A1461" s="264"/>
      <c r="B1461" s="268"/>
      <c r="C1461" s="270"/>
    </row>
    <row r="1462" spans="1:3" s="146" customFormat="1" x14ac:dyDescent="0.25">
      <c r="A1462" s="264"/>
      <c r="B1462" s="268"/>
      <c r="C1462" s="270"/>
    </row>
    <row r="1463" spans="1:3" s="146" customFormat="1" x14ac:dyDescent="0.25">
      <c r="A1463" s="264"/>
      <c r="B1463" s="268"/>
      <c r="C1463" s="270"/>
    </row>
    <row r="1464" spans="1:3" s="146" customFormat="1" x14ac:dyDescent="0.25">
      <c r="A1464" s="264"/>
      <c r="B1464" s="268"/>
      <c r="C1464" s="270"/>
    </row>
    <row r="1465" spans="1:3" s="146" customFormat="1" x14ac:dyDescent="0.25">
      <c r="A1465" s="264"/>
      <c r="B1465" s="268"/>
      <c r="C1465" s="270"/>
    </row>
    <row r="1466" spans="1:3" s="146" customFormat="1" x14ac:dyDescent="0.25">
      <c r="A1466" s="264"/>
      <c r="B1466" s="268"/>
      <c r="C1466" s="270"/>
    </row>
    <row r="1467" spans="1:3" s="146" customFormat="1" x14ac:dyDescent="0.25">
      <c r="A1467" s="264"/>
      <c r="B1467" s="268"/>
      <c r="C1467" s="270"/>
    </row>
    <row r="1468" spans="1:3" s="146" customFormat="1" x14ac:dyDescent="0.25">
      <c r="A1468" s="264"/>
      <c r="B1468" s="268"/>
      <c r="C1468" s="270"/>
    </row>
    <row r="1469" spans="1:3" s="146" customFormat="1" x14ac:dyDescent="0.25">
      <c r="A1469" s="264"/>
      <c r="B1469" s="268"/>
      <c r="C1469" s="270"/>
    </row>
    <row r="1470" spans="1:3" s="146" customFormat="1" x14ac:dyDescent="0.25">
      <c r="A1470" s="264"/>
      <c r="B1470" s="268"/>
      <c r="C1470" s="270"/>
    </row>
    <row r="1471" spans="1:3" s="146" customFormat="1" x14ac:dyDescent="0.25">
      <c r="A1471" s="264"/>
      <c r="B1471" s="268"/>
      <c r="C1471" s="270"/>
    </row>
    <row r="1472" spans="1:3" s="146" customFormat="1" x14ac:dyDescent="0.25">
      <c r="A1472" s="264"/>
      <c r="B1472" s="268"/>
      <c r="C1472" s="270"/>
    </row>
    <row r="1473" spans="1:3" s="146" customFormat="1" x14ac:dyDescent="0.25">
      <c r="A1473" s="264"/>
      <c r="B1473" s="268"/>
      <c r="C1473" s="270"/>
    </row>
    <row r="1474" spans="1:3" s="146" customFormat="1" x14ac:dyDescent="0.25">
      <c r="A1474" s="264"/>
      <c r="B1474" s="268"/>
      <c r="C1474" s="270"/>
    </row>
    <row r="1475" spans="1:3" s="146" customFormat="1" x14ac:dyDescent="0.25">
      <c r="A1475" s="264"/>
      <c r="B1475" s="268"/>
      <c r="C1475" s="270"/>
    </row>
    <row r="1476" spans="1:3" s="146" customFormat="1" x14ac:dyDescent="0.25">
      <c r="A1476" s="264"/>
      <c r="B1476" s="268"/>
      <c r="C1476" s="270"/>
    </row>
    <row r="1477" spans="1:3" s="146" customFormat="1" x14ac:dyDescent="0.25">
      <c r="A1477" s="264"/>
      <c r="B1477" s="268"/>
      <c r="C1477" s="270"/>
    </row>
    <row r="1478" spans="1:3" s="146" customFormat="1" x14ac:dyDescent="0.25">
      <c r="A1478" s="264"/>
      <c r="B1478" s="268"/>
      <c r="C1478" s="270"/>
    </row>
    <row r="1479" spans="1:3" s="146" customFormat="1" x14ac:dyDescent="0.25">
      <c r="A1479" s="264"/>
      <c r="B1479" s="268"/>
      <c r="C1479" s="270"/>
    </row>
    <row r="1480" spans="1:3" s="146" customFormat="1" x14ac:dyDescent="0.25">
      <c r="A1480" s="264"/>
      <c r="B1480" s="268"/>
      <c r="C1480" s="270"/>
    </row>
    <row r="1481" spans="1:3" s="146" customFormat="1" x14ac:dyDescent="0.25">
      <c r="A1481" s="264"/>
      <c r="B1481" s="268"/>
      <c r="C1481" s="270"/>
    </row>
    <row r="1482" spans="1:3" s="146" customFormat="1" x14ac:dyDescent="0.25">
      <c r="A1482" s="264"/>
      <c r="B1482" s="268"/>
      <c r="C1482" s="270"/>
    </row>
    <row r="1483" spans="1:3" s="146" customFormat="1" x14ac:dyDescent="0.25">
      <c r="A1483" s="264"/>
      <c r="B1483" s="268"/>
      <c r="C1483" s="270"/>
    </row>
    <row r="1484" spans="1:3" s="146" customFormat="1" x14ac:dyDescent="0.25">
      <c r="A1484" s="264"/>
      <c r="B1484" s="268"/>
      <c r="C1484" s="270"/>
    </row>
    <row r="1485" spans="1:3" s="146" customFormat="1" x14ac:dyDescent="0.25">
      <c r="A1485" s="264"/>
      <c r="B1485" s="268"/>
      <c r="C1485" s="270"/>
    </row>
    <row r="1486" spans="1:3" s="146" customFormat="1" x14ac:dyDescent="0.25">
      <c r="A1486" s="264"/>
      <c r="B1486" s="268"/>
      <c r="C1486" s="270"/>
    </row>
    <row r="1487" spans="1:3" s="146" customFormat="1" x14ac:dyDescent="0.25">
      <c r="A1487" s="264"/>
      <c r="B1487" s="268"/>
      <c r="C1487" s="270"/>
    </row>
    <row r="1488" spans="1:3" s="146" customFormat="1" x14ac:dyDescent="0.25">
      <c r="A1488" s="264"/>
      <c r="B1488" s="268"/>
      <c r="C1488" s="270"/>
    </row>
    <row r="1489" spans="1:3" s="146" customFormat="1" x14ac:dyDescent="0.25">
      <c r="A1489" s="264"/>
      <c r="B1489" s="268"/>
      <c r="C1489" s="270"/>
    </row>
    <row r="1490" spans="1:3" s="146" customFormat="1" x14ac:dyDescent="0.25">
      <c r="A1490" s="264"/>
      <c r="B1490" s="268"/>
      <c r="C1490" s="270"/>
    </row>
    <row r="1491" spans="1:3" s="146" customFormat="1" x14ac:dyDescent="0.25">
      <c r="A1491" s="264"/>
      <c r="B1491" s="268"/>
      <c r="C1491" s="270"/>
    </row>
    <row r="1492" spans="1:3" s="146" customFormat="1" x14ac:dyDescent="0.25">
      <c r="A1492" s="264"/>
      <c r="B1492" s="268"/>
      <c r="C1492" s="270"/>
    </row>
    <row r="1493" spans="1:3" s="146" customFormat="1" x14ac:dyDescent="0.25">
      <c r="A1493" s="264"/>
      <c r="B1493" s="268"/>
      <c r="C1493" s="270"/>
    </row>
    <row r="1494" spans="1:3" s="146" customFormat="1" x14ac:dyDescent="0.25">
      <c r="A1494" s="264"/>
      <c r="B1494" s="268"/>
      <c r="C1494" s="270"/>
    </row>
    <row r="1495" spans="1:3" s="146" customFormat="1" x14ac:dyDescent="0.25">
      <c r="A1495" s="264"/>
      <c r="B1495" s="268"/>
      <c r="C1495" s="270"/>
    </row>
    <row r="1496" spans="1:3" s="146" customFormat="1" x14ac:dyDescent="0.25">
      <c r="A1496" s="264"/>
      <c r="B1496" s="268"/>
      <c r="C1496" s="270"/>
    </row>
    <row r="1497" spans="1:3" s="146" customFormat="1" x14ac:dyDescent="0.25">
      <c r="A1497" s="264"/>
      <c r="B1497" s="268"/>
      <c r="C1497" s="270"/>
    </row>
    <row r="1498" spans="1:3" s="146" customFormat="1" x14ac:dyDescent="0.25">
      <c r="A1498" s="264"/>
      <c r="B1498" s="268"/>
      <c r="C1498" s="270"/>
    </row>
    <row r="1499" spans="1:3" s="146" customFormat="1" x14ac:dyDescent="0.25">
      <c r="A1499" s="264"/>
      <c r="B1499" s="268"/>
      <c r="C1499" s="270"/>
    </row>
    <row r="1500" spans="1:3" s="146" customFormat="1" x14ac:dyDescent="0.25">
      <c r="A1500" s="264"/>
      <c r="B1500" s="268"/>
      <c r="C1500" s="270"/>
    </row>
    <row r="1501" spans="1:3" s="146" customFormat="1" x14ac:dyDescent="0.25">
      <c r="A1501" s="264"/>
      <c r="B1501" s="268"/>
      <c r="C1501" s="270"/>
    </row>
    <row r="1502" spans="1:3" s="146" customFormat="1" x14ac:dyDescent="0.25">
      <c r="A1502" s="264"/>
      <c r="B1502" s="268"/>
      <c r="C1502" s="270"/>
    </row>
    <row r="1503" spans="1:3" s="146" customFormat="1" x14ac:dyDescent="0.25">
      <c r="A1503" s="264"/>
      <c r="B1503" s="268"/>
      <c r="C1503" s="270"/>
    </row>
    <row r="1504" spans="1:3" s="146" customFormat="1" x14ac:dyDescent="0.25">
      <c r="A1504" s="264"/>
      <c r="B1504" s="268"/>
      <c r="C1504" s="270"/>
    </row>
    <row r="1505" spans="1:3" s="146" customFormat="1" x14ac:dyDescent="0.25">
      <c r="A1505" s="264"/>
      <c r="B1505" s="268"/>
      <c r="C1505" s="270"/>
    </row>
    <row r="1506" spans="1:3" s="146" customFormat="1" x14ac:dyDescent="0.25">
      <c r="A1506" s="264"/>
      <c r="B1506" s="268"/>
      <c r="C1506" s="270"/>
    </row>
    <row r="1507" spans="1:3" s="146" customFormat="1" x14ac:dyDescent="0.25">
      <c r="A1507" s="264"/>
      <c r="B1507" s="268"/>
      <c r="C1507" s="270"/>
    </row>
    <row r="1508" spans="1:3" s="146" customFormat="1" x14ac:dyDescent="0.25">
      <c r="A1508" s="264"/>
      <c r="B1508" s="268"/>
      <c r="C1508" s="270"/>
    </row>
    <row r="1509" spans="1:3" s="146" customFormat="1" x14ac:dyDescent="0.25">
      <c r="A1509" s="264"/>
      <c r="B1509" s="268"/>
      <c r="C1509" s="270"/>
    </row>
    <row r="1510" spans="1:3" s="146" customFormat="1" x14ac:dyDescent="0.25">
      <c r="A1510" s="264"/>
      <c r="B1510" s="268"/>
      <c r="C1510" s="270"/>
    </row>
    <row r="1511" spans="1:3" s="146" customFormat="1" x14ac:dyDescent="0.25">
      <c r="A1511" s="264"/>
      <c r="B1511" s="268"/>
      <c r="C1511" s="270"/>
    </row>
    <row r="1512" spans="1:3" s="146" customFormat="1" x14ac:dyDescent="0.25">
      <c r="A1512" s="264"/>
      <c r="B1512" s="268"/>
      <c r="C1512" s="270"/>
    </row>
    <row r="1513" spans="1:3" s="146" customFormat="1" x14ac:dyDescent="0.25">
      <c r="A1513" s="264"/>
      <c r="B1513" s="268"/>
      <c r="C1513" s="270"/>
    </row>
    <row r="1514" spans="1:3" s="146" customFormat="1" x14ac:dyDescent="0.25">
      <c r="A1514" s="264"/>
      <c r="B1514" s="268"/>
      <c r="C1514" s="270"/>
    </row>
    <row r="1515" spans="1:3" s="146" customFormat="1" x14ac:dyDescent="0.25">
      <c r="A1515" s="264"/>
      <c r="B1515" s="268"/>
      <c r="C1515" s="270"/>
    </row>
    <row r="1516" spans="1:3" s="146" customFormat="1" x14ac:dyDescent="0.25">
      <c r="A1516" s="264"/>
      <c r="B1516" s="268"/>
      <c r="C1516" s="270"/>
    </row>
    <row r="1517" spans="1:3" s="146" customFormat="1" x14ac:dyDescent="0.25">
      <c r="A1517" s="264"/>
      <c r="B1517" s="268"/>
      <c r="C1517" s="270"/>
    </row>
    <row r="1518" spans="1:3" s="146" customFormat="1" x14ac:dyDescent="0.25">
      <c r="A1518" s="264"/>
      <c r="B1518" s="268"/>
      <c r="C1518" s="270"/>
    </row>
    <row r="1519" spans="1:3" s="146" customFormat="1" x14ac:dyDescent="0.25">
      <c r="A1519" s="264"/>
      <c r="B1519" s="268"/>
      <c r="C1519" s="270"/>
    </row>
    <row r="1520" spans="1:3" s="146" customFormat="1" x14ac:dyDescent="0.25">
      <c r="A1520" s="264"/>
      <c r="B1520" s="268"/>
      <c r="C1520" s="270"/>
    </row>
    <row r="1521" spans="1:3" s="146" customFormat="1" x14ac:dyDescent="0.25">
      <c r="A1521" s="264"/>
      <c r="B1521" s="268"/>
      <c r="C1521" s="270"/>
    </row>
    <row r="1522" spans="1:3" s="146" customFormat="1" x14ac:dyDescent="0.25">
      <c r="A1522" s="264"/>
      <c r="B1522" s="268"/>
      <c r="C1522" s="270"/>
    </row>
    <row r="1523" spans="1:3" s="146" customFormat="1" x14ac:dyDescent="0.25">
      <c r="A1523" s="264"/>
      <c r="B1523" s="268"/>
      <c r="C1523" s="270"/>
    </row>
    <row r="1524" spans="1:3" s="146" customFormat="1" x14ac:dyDescent="0.25">
      <c r="A1524" s="264"/>
      <c r="B1524" s="268"/>
      <c r="C1524" s="270"/>
    </row>
    <row r="1525" spans="1:3" s="146" customFormat="1" x14ac:dyDescent="0.25">
      <c r="A1525" s="264"/>
      <c r="B1525" s="268"/>
      <c r="C1525" s="270"/>
    </row>
    <row r="1526" spans="1:3" s="146" customFormat="1" x14ac:dyDescent="0.25">
      <c r="A1526" s="264"/>
      <c r="B1526" s="268"/>
      <c r="C1526" s="270"/>
    </row>
    <row r="1527" spans="1:3" s="146" customFormat="1" x14ac:dyDescent="0.25">
      <c r="A1527" s="264"/>
      <c r="B1527" s="268"/>
      <c r="C1527" s="270"/>
    </row>
    <row r="1528" spans="1:3" s="146" customFormat="1" x14ac:dyDescent="0.25">
      <c r="A1528" s="264"/>
      <c r="B1528" s="268"/>
      <c r="C1528" s="270"/>
    </row>
    <row r="1529" spans="1:3" s="146" customFormat="1" x14ac:dyDescent="0.25">
      <c r="A1529" s="264"/>
      <c r="B1529" s="268"/>
      <c r="C1529" s="270"/>
    </row>
    <row r="1530" spans="1:3" s="146" customFormat="1" x14ac:dyDescent="0.25">
      <c r="A1530" s="264"/>
      <c r="B1530" s="268"/>
      <c r="C1530" s="270"/>
    </row>
    <row r="1531" spans="1:3" s="146" customFormat="1" x14ac:dyDescent="0.25">
      <c r="A1531" s="264"/>
      <c r="B1531" s="268"/>
      <c r="C1531" s="270"/>
    </row>
    <row r="1532" spans="1:3" s="146" customFormat="1" x14ac:dyDescent="0.25">
      <c r="A1532" s="264"/>
      <c r="B1532" s="268"/>
      <c r="C1532" s="270"/>
    </row>
    <row r="1533" spans="1:3" s="146" customFormat="1" x14ac:dyDescent="0.25">
      <c r="A1533" s="264"/>
      <c r="B1533" s="268"/>
      <c r="C1533" s="270"/>
    </row>
    <row r="1534" spans="1:3" s="146" customFormat="1" x14ac:dyDescent="0.25">
      <c r="A1534" s="264"/>
      <c r="B1534" s="268"/>
      <c r="C1534" s="270"/>
    </row>
    <row r="1535" spans="1:3" s="146" customFormat="1" x14ac:dyDescent="0.25">
      <c r="A1535" s="264"/>
      <c r="B1535" s="268"/>
      <c r="C1535" s="270"/>
    </row>
    <row r="1536" spans="1:3" s="146" customFormat="1" x14ac:dyDescent="0.25">
      <c r="A1536" s="264"/>
      <c r="B1536" s="268"/>
      <c r="C1536" s="270"/>
    </row>
    <row r="1537" spans="1:3" s="146" customFormat="1" x14ac:dyDescent="0.25">
      <c r="A1537" s="264"/>
      <c r="B1537" s="268"/>
      <c r="C1537" s="270"/>
    </row>
    <row r="1538" spans="1:3" s="146" customFormat="1" x14ac:dyDescent="0.25">
      <c r="A1538" s="264"/>
      <c r="B1538" s="268"/>
      <c r="C1538" s="270"/>
    </row>
    <row r="1539" spans="1:3" s="146" customFormat="1" x14ac:dyDescent="0.25">
      <c r="A1539" s="264"/>
      <c r="B1539" s="268"/>
      <c r="C1539" s="270"/>
    </row>
    <row r="1540" spans="1:3" s="146" customFormat="1" x14ac:dyDescent="0.25">
      <c r="A1540" s="264"/>
      <c r="B1540" s="268"/>
      <c r="C1540" s="270"/>
    </row>
    <row r="1541" spans="1:3" s="146" customFormat="1" x14ac:dyDescent="0.25">
      <c r="A1541" s="264"/>
      <c r="B1541" s="268"/>
      <c r="C1541" s="270"/>
    </row>
    <row r="1542" spans="1:3" s="146" customFormat="1" x14ac:dyDescent="0.25">
      <c r="A1542" s="264"/>
      <c r="B1542" s="268"/>
      <c r="C1542" s="270"/>
    </row>
    <row r="1543" spans="1:3" s="146" customFormat="1" x14ac:dyDescent="0.25">
      <c r="A1543" s="264"/>
      <c r="B1543" s="268"/>
      <c r="C1543" s="270"/>
    </row>
    <row r="1544" spans="1:3" s="146" customFormat="1" x14ac:dyDescent="0.25">
      <c r="A1544" s="264"/>
      <c r="B1544" s="268"/>
      <c r="C1544" s="270"/>
    </row>
    <row r="1545" spans="1:3" s="146" customFormat="1" x14ac:dyDescent="0.25">
      <c r="A1545" s="264"/>
      <c r="B1545" s="268"/>
      <c r="C1545" s="270"/>
    </row>
    <row r="1546" spans="1:3" s="146" customFormat="1" x14ac:dyDescent="0.25">
      <c r="A1546" s="264"/>
      <c r="B1546" s="268"/>
      <c r="C1546" s="270"/>
    </row>
    <row r="1547" spans="1:3" s="146" customFormat="1" x14ac:dyDescent="0.25">
      <c r="A1547" s="264"/>
      <c r="B1547" s="268"/>
      <c r="C1547" s="270"/>
    </row>
    <row r="1548" spans="1:3" s="146" customFormat="1" x14ac:dyDescent="0.25">
      <c r="A1548" s="264"/>
      <c r="B1548" s="268"/>
      <c r="C1548" s="270"/>
    </row>
    <row r="1549" spans="1:3" s="146" customFormat="1" x14ac:dyDescent="0.25">
      <c r="A1549" s="264"/>
      <c r="B1549" s="268"/>
      <c r="C1549" s="270"/>
    </row>
    <row r="1550" spans="1:3" s="146" customFormat="1" x14ac:dyDescent="0.25">
      <c r="A1550" s="264"/>
      <c r="B1550" s="268"/>
      <c r="C1550" s="270"/>
    </row>
    <row r="1551" spans="1:3" s="146" customFormat="1" x14ac:dyDescent="0.25">
      <c r="A1551" s="264"/>
      <c r="B1551" s="268"/>
      <c r="C1551" s="270"/>
    </row>
  </sheetData>
  <printOptions horizontalCentered="1" verticalCentered="1"/>
  <pageMargins left="0.25" right="0.25" top="0.5" bottom="0.5" header="0.25" footer="0.25"/>
  <pageSetup scale="47" orientation="portrait" verticalDpi="0" r:id="rId1"/>
  <headerFooter alignWithMargins="0">
    <oddFooter>&amp;L&amp;D&amp;C&amp;F&amp;R&amp;A</oddFooter>
  </headerFooter>
  <rowBreaks count="2" manualBreakCount="2">
    <brk id="21" max="16383" man="1"/>
    <brk id="1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"/>
  <sheetViews>
    <sheetView workbookViewId="0">
      <pane xSplit="2" ySplit="14" topLeftCell="C15" activePane="bottomRight" state="frozen"/>
      <selection activeCell="C32" sqref="C32"/>
      <selection pane="topRight" activeCell="C32" sqref="C32"/>
      <selection pane="bottomLeft" activeCell="C32" sqref="C32"/>
      <selection pane="bottomRight" activeCell="N23" sqref="N23"/>
    </sheetView>
  </sheetViews>
  <sheetFormatPr defaultRowHeight="12.5" x14ac:dyDescent="0.25"/>
  <cols>
    <col min="1" max="1" width="15.453125" bestFit="1" customWidth="1"/>
    <col min="2" max="2" width="3.453125" customWidth="1"/>
    <col min="6" max="6" width="2.453125" customWidth="1"/>
    <col min="7" max="7" width="2.26953125" customWidth="1"/>
    <col min="8" max="8" width="1.81640625" customWidth="1"/>
    <col min="9" max="9" width="12.81640625" customWidth="1"/>
  </cols>
  <sheetData>
    <row r="1" spans="1:10" x14ac:dyDescent="0.25">
      <c r="A1" s="31"/>
      <c r="B1" s="1"/>
      <c r="C1" s="192"/>
      <c r="D1" s="1"/>
      <c r="E1" s="192"/>
      <c r="F1" s="1"/>
      <c r="G1" s="193"/>
      <c r="H1" s="1"/>
      <c r="I1" s="192"/>
      <c r="J1" s="117"/>
    </row>
    <row r="2" spans="1:10" x14ac:dyDescent="0.25">
      <c r="A2" s="31"/>
      <c r="B2" s="1"/>
      <c r="C2" s="116"/>
      <c r="D2" s="1"/>
      <c r="E2" s="117"/>
      <c r="F2" s="1"/>
      <c r="G2" s="193"/>
      <c r="H2" s="1"/>
      <c r="I2" s="117"/>
      <c r="J2" s="117"/>
    </row>
    <row r="3" spans="1:10" x14ac:dyDescent="0.25">
      <c r="A3" s="31"/>
      <c r="B3" s="1"/>
      <c r="C3" s="116"/>
      <c r="D3" s="1"/>
      <c r="E3" s="117"/>
      <c r="F3" s="1"/>
      <c r="G3" s="193"/>
      <c r="H3" s="1"/>
      <c r="I3" s="117"/>
      <c r="J3" s="117"/>
    </row>
    <row r="4" spans="1:10" x14ac:dyDescent="0.25">
      <c r="A4" s="31"/>
      <c r="B4" s="1"/>
      <c r="C4" s="116"/>
      <c r="D4" s="1"/>
      <c r="E4" s="117"/>
      <c r="F4" s="1"/>
      <c r="G4" s="193"/>
      <c r="H4" s="1"/>
      <c r="I4" s="117"/>
      <c r="J4" s="117"/>
    </row>
    <row r="5" spans="1:10" x14ac:dyDescent="0.25">
      <c r="A5" s="31"/>
      <c r="B5" s="1"/>
      <c r="C5" s="116"/>
      <c r="D5" s="1"/>
      <c r="E5" s="117"/>
      <c r="F5" s="1"/>
      <c r="G5" s="193"/>
      <c r="H5" s="1"/>
      <c r="I5" s="117"/>
      <c r="J5" s="117"/>
    </row>
    <row r="6" spans="1:10" x14ac:dyDescent="0.25">
      <c r="A6" s="31"/>
      <c r="B6" s="1"/>
      <c r="C6" s="116"/>
      <c r="D6" s="1"/>
      <c r="E6" s="117"/>
      <c r="F6" s="1"/>
      <c r="G6" s="193"/>
      <c r="H6" s="1"/>
      <c r="I6" s="117"/>
      <c r="J6" s="117"/>
    </row>
    <row r="7" spans="1:10" x14ac:dyDescent="0.25">
      <c r="A7" s="31"/>
      <c r="B7" s="1"/>
      <c r="C7" s="116"/>
      <c r="D7" s="1"/>
      <c r="E7" s="117"/>
      <c r="F7" s="201"/>
      <c r="G7" s="193"/>
      <c r="H7" s="1"/>
      <c r="I7" s="117"/>
      <c r="J7" s="117"/>
    </row>
    <row r="8" spans="1:10" x14ac:dyDescent="0.25">
      <c r="A8" s="31"/>
      <c r="B8" s="1"/>
      <c r="C8" s="116"/>
      <c r="D8" s="1"/>
      <c r="E8" s="117"/>
      <c r="F8" s="201"/>
      <c r="G8" s="193"/>
      <c r="H8" s="1"/>
      <c r="I8" s="117"/>
      <c r="J8" s="117"/>
    </row>
    <row r="9" spans="1:10" x14ac:dyDescent="0.25">
      <c r="A9" s="31"/>
      <c r="B9" s="1"/>
      <c r="C9" s="116" t="s">
        <v>299</v>
      </c>
      <c r="D9" s="1"/>
      <c r="E9" s="117"/>
      <c r="F9" s="201"/>
      <c r="G9" s="193"/>
      <c r="H9" s="1"/>
      <c r="I9" s="117"/>
      <c r="J9" s="117"/>
    </row>
    <row r="10" spans="1:10" ht="13" x14ac:dyDescent="0.3">
      <c r="A10" s="278" t="s">
        <v>445</v>
      </c>
      <c r="B10" s="1"/>
      <c r="C10" s="122" t="s">
        <v>190</v>
      </c>
      <c r="D10" s="123"/>
      <c r="E10" s="119" t="s">
        <v>220</v>
      </c>
      <c r="F10" s="201"/>
      <c r="G10" s="193"/>
      <c r="H10" s="1"/>
      <c r="I10" s="195" t="s">
        <v>305</v>
      </c>
      <c r="J10" s="117"/>
    </row>
    <row r="11" spans="1:10" ht="18" x14ac:dyDescent="0.4">
      <c r="A11" s="60"/>
      <c r="B11" s="1"/>
      <c r="C11" s="196" t="s">
        <v>306</v>
      </c>
      <c r="D11" s="6"/>
      <c r="E11" s="196" t="s">
        <v>306</v>
      </c>
      <c r="F11" s="201"/>
      <c r="G11" s="193"/>
      <c r="H11" s="1"/>
      <c r="I11" s="196" t="s">
        <v>306</v>
      </c>
      <c r="J11" s="117"/>
    </row>
    <row r="12" spans="1:10" ht="13" x14ac:dyDescent="0.3">
      <c r="A12" s="69"/>
      <c r="B12" s="1"/>
      <c r="C12" s="124" t="s">
        <v>2</v>
      </c>
      <c r="D12" s="127" t="s">
        <v>220</v>
      </c>
      <c r="E12" s="125" t="s">
        <v>1</v>
      </c>
      <c r="F12" s="21"/>
      <c r="G12" s="193"/>
      <c r="H12" s="1"/>
      <c r="I12" s="125" t="s">
        <v>1</v>
      </c>
      <c r="J12" s="117"/>
    </row>
    <row r="13" spans="1:10" ht="13" x14ac:dyDescent="0.3">
      <c r="A13" s="199"/>
      <c r="B13" s="1"/>
      <c r="C13" s="124" t="s">
        <v>4</v>
      </c>
      <c r="D13" s="6" t="s">
        <v>5</v>
      </c>
      <c r="E13" s="125" t="s">
        <v>310</v>
      </c>
      <c r="F13" s="21"/>
      <c r="G13" s="193"/>
      <c r="H13" s="1"/>
      <c r="I13" s="125" t="s">
        <v>310</v>
      </c>
      <c r="J13" s="117"/>
    </row>
    <row r="14" spans="1:10" ht="13.5" thickBot="1" x14ac:dyDescent="0.35">
      <c r="A14" s="83" t="s">
        <v>9</v>
      </c>
      <c r="B14" s="1"/>
      <c r="C14" s="128" t="s">
        <v>12</v>
      </c>
      <c r="D14" s="15" t="s">
        <v>13</v>
      </c>
      <c r="E14" s="129" t="s">
        <v>311</v>
      </c>
      <c r="F14" s="21"/>
      <c r="G14" s="193"/>
      <c r="H14" s="1"/>
      <c r="I14" s="129" t="s">
        <v>311</v>
      </c>
      <c r="J14" s="117"/>
    </row>
    <row r="15" spans="1:10" ht="13" x14ac:dyDescent="0.3">
      <c r="A15" s="200" t="s">
        <v>312</v>
      </c>
      <c r="B15" s="1"/>
      <c r="C15" s="116"/>
      <c r="D15" s="1"/>
      <c r="E15" s="117"/>
      <c r="F15" s="21"/>
      <c r="G15" s="193"/>
      <c r="H15" s="1"/>
      <c r="I15" s="117"/>
      <c r="J15" s="117"/>
    </row>
    <row r="16" spans="1:10" x14ac:dyDescent="0.25">
      <c r="A16" s="16" t="s">
        <v>15</v>
      </c>
      <c r="B16" s="201"/>
      <c r="C16" s="236">
        <v>20.7</v>
      </c>
      <c r="D16" s="237">
        <v>1000</v>
      </c>
      <c r="E16" s="238">
        <v>2.07E-2</v>
      </c>
      <c r="F16" s="234"/>
      <c r="G16" s="193"/>
      <c r="H16" s="201"/>
      <c r="I16" s="238"/>
      <c r="J16" s="192"/>
    </row>
    <row r="17" spans="1:10" x14ac:dyDescent="0.25">
      <c r="A17" s="279" t="s">
        <v>423</v>
      </c>
      <c r="B17" s="21"/>
      <c r="C17" s="236">
        <f>D17*E17</f>
        <v>21.3</v>
      </c>
      <c r="D17" s="237">
        <v>3000</v>
      </c>
      <c r="E17" s="238">
        <v>7.1000000000000004E-3</v>
      </c>
      <c r="F17" s="235"/>
      <c r="G17" s="193"/>
      <c r="H17" s="234"/>
      <c r="I17" s="238"/>
      <c r="J17" s="192"/>
    </row>
    <row r="18" spans="1:10" x14ac:dyDescent="0.25">
      <c r="A18" s="279" t="s">
        <v>361</v>
      </c>
      <c r="B18" s="21"/>
      <c r="C18" s="236">
        <f>D18*E18</f>
        <v>21.3</v>
      </c>
      <c r="D18" s="237">
        <v>3000</v>
      </c>
      <c r="E18" s="238">
        <v>7.1000000000000004E-3</v>
      </c>
      <c r="F18" s="235"/>
      <c r="G18" s="193"/>
      <c r="H18" s="234"/>
      <c r="I18" s="238"/>
      <c r="J18" s="192"/>
    </row>
    <row r="19" spans="1:10" x14ac:dyDescent="0.25">
      <c r="A19" s="279" t="s">
        <v>362</v>
      </c>
      <c r="B19" s="21"/>
      <c r="C19" s="236">
        <v>28.5</v>
      </c>
      <c r="D19" s="237">
        <v>4000</v>
      </c>
      <c r="E19" s="238">
        <v>7.1000000000000004E-3</v>
      </c>
      <c r="F19" s="235"/>
      <c r="G19" s="193"/>
      <c r="H19" s="234"/>
      <c r="I19" s="238"/>
      <c r="J19" s="192"/>
    </row>
    <row r="20" spans="1:10" x14ac:dyDescent="0.25">
      <c r="A20" s="279" t="s">
        <v>363</v>
      </c>
      <c r="B20" s="21"/>
      <c r="C20" s="236">
        <v>35.6</v>
      </c>
      <c r="D20" s="237">
        <v>5000</v>
      </c>
      <c r="E20" s="238">
        <v>7.1000000000000004E-3</v>
      </c>
      <c r="F20" s="235"/>
      <c r="G20" s="193"/>
      <c r="H20" s="234"/>
      <c r="I20" s="238"/>
      <c r="J20" s="192"/>
    </row>
    <row r="21" spans="1:10" x14ac:dyDescent="0.25">
      <c r="A21" s="279" t="s">
        <v>364</v>
      </c>
      <c r="B21" s="21"/>
      <c r="C21" s="236">
        <v>42.8</v>
      </c>
      <c r="D21" s="237">
        <v>6000</v>
      </c>
      <c r="E21" s="238">
        <v>7.1000000000000004E-3</v>
      </c>
      <c r="F21" s="235"/>
      <c r="G21" s="193"/>
      <c r="H21" s="234"/>
      <c r="I21" s="238"/>
      <c r="J21" s="192"/>
    </row>
    <row r="22" spans="1:10" x14ac:dyDescent="0.25">
      <c r="A22" s="279" t="s">
        <v>365</v>
      </c>
      <c r="B22" s="21"/>
      <c r="C22" s="236">
        <f>D22*E22</f>
        <v>53.25</v>
      </c>
      <c r="D22" s="237">
        <v>7500</v>
      </c>
      <c r="E22" s="238">
        <v>7.1000000000000004E-3</v>
      </c>
      <c r="F22" s="235"/>
      <c r="G22" s="193"/>
      <c r="H22" s="234"/>
      <c r="I22" s="238"/>
      <c r="J22" s="192"/>
    </row>
    <row r="23" spans="1:10" x14ac:dyDescent="0.25">
      <c r="A23" s="279" t="s">
        <v>366</v>
      </c>
      <c r="B23" s="21"/>
      <c r="C23" s="236">
        <f>D23*E23</f>
        <v>21.3</v>
      </c>
      <c r="D23" s="237">
        <v>3000</v>
      </c>
      <c r="E23" s="238">
        <v>7.1000000000000004E-3</v>
      </c>
      <c r="F23" s="235"/>
      <c r="G23" s="193"/>
      <c r="H23" s="234"/>
      <c r="I23" s="238"/>
      <c r="J23" s="192"/>
    </row>
    <row r="24" spans="1:10" x14ac:dyDescent="0.25">
      <c r="A24" s="279" t="s">
        <v>367</v>
      </c>
      <c r="B24" s="21"/>
      <c r="C24" s="236">
        <v>28.5</v>
      </c>
      <c r="D24" s="237">
        <v>4000</v>
      </c>
      <c r="E24" s="238">
        <v>7.1000000000000004E-3</v>
      </c>
      <c r="F24" s="235"/>
      <c r="G24" s="193"/>
      <c r="H24" s="234"/>
      <c r="I24" s="238"/>
      <c r="J24" s="192"/>
    </row>
    <row r="25" spans="1:10" x14ac:dyDescent="0.25">
      <c r="A25" s="279" t="s">
        <v>368</v>
      </c>
      <c r="B25" s="21"/>
      <c r="C25" s="236">
        <v>35.6</v>
      </c>
      <c r="D25" s="237">
        <v>5000</v>
      </c>
      <c r="E25" s="238">
        <v>7.1000000000000004E-3</v>
      </c>
      <c r="F25" s="235"/>
      <c r="G25" s="193"/>
      <c r="H25" s="234"/>
      <c r="I25" s="238"/>
      <c r="J25" s="192"/>
    </row>
    <row r="26" spans="1:10" x14ac:dyDescent="0.25">
      <c r="A26" s="279" t="s">
        <v>369</v>
      </c>
      <c r="B26" s="21"/>
      <c r="C26" s="236">
        <v>42.8</v>
      </c>
      <c r="D26" s="237">
        <v>6000</v>
      </c>
      <c r="E26" s="238">
        <v>7.1000000000000004E-3</v>
      </c>
      <c r="F26" s="235"/>
      <c r="G26" s="193"/>
      <c r="H26" s="234"/>
      <c r="I26" s="238"/>
      <c r="J26" s="192"/>
    </row>
    <row r="27" spans="1:10" x14ac:dyDescent="0.25">
      <c r="A27" s="279" t="s">
        <v>370</v>
      </c>
      <c r="B27" s="21"/>
      <c r="C27" s="236">
        <f>D27*E27</f>
        <v>53.25</v>
      </c>
      <c r="D27" s="237">
        <v>7500</v>
      </c>
      <c r="E27" s="238">
        <v>7.1000000000000004E-3</v>
      </c>
      <c r="F27" s="235"/>
      <c r="G27" s="193"/>
      <c r="H27" s="234"/>
      <c r="I27" s="238"/>
      <c r="J27" s="192"/>
    </row>
    <row r="28" spans="1:10" x14ac:dyDescent="0.25">
      <c r="A28" s="184" t="s">
        <v>429</v>
      </c>
      <c r="B28" s="201"/>
      <c r="C28" s="236">
        <v>55.1</v>
      </c>
      <c r="D28" s="237">
        <v>10000</v>
      </c>
      <c r="E28" s="238">
        <v>5.4999999999999997E-3</v>
      </c>
      <c r="F28" s="235"/>
      <c r="G28" s="193"/>
      <c r="H28" s="234"/>
      <c r="I28" s="238"/>
      <c r="J28" s="192"/>
    </row>
    <row r="29" spans="1:10" x14ac:dyDescent="0.25">
      <c r="A29" s="184" t="s">
        <v>430</v>
      </c>
      <c r="B29" s="201"/>
      <c r="C29" s="236">
        <v>68.900000000000006</v>
      </c>
      <c r="D29" s="237">
        <v>12500</v>
      </c>
      <c r="E29" s="238">
        <v>5.4999999999999997E-3</v>
      </c>
      <c r="F29" s="235"/>
      <c r="G29" s="193"/>
      <c r="H29" s="234"/>
      <c r="I29" s="238"/>
      <c r="J29" s="192"/>
    </row>
    <row r="30" spans="1:10" x14ac:dyDescent="0.25">
      <c r="A30" s="184" t="s">
        <v>283</v>
      </c>
      <c r="B30" s="201"/>
      <c r="C30" s="236">
        <v>55.1</v>
      </c>
      <c r="D30" s="237">
        <v>10000</v>
      </c>
      <c r="E30" s="238">
        <v>5.4999999999999997E-3</v>
      </c>
      <c r="F30" s="235"/>
      <c r="G30" s="193"/>
      <c r="H30" s="201"/>
      <c r="I30" s="238"/>
      <c r="J30" s="192"/>
    </row>
    <row r="31" spans="1:10" x14ac:dyDescent="0.25">
      <c r="A31" s="184" t="s">
        <v>284</v>
      </c>
      <c r="B31" s="201"/>
      <c r="C31" s="236">
        <v>68.900000000000006</v>
      </c>
      <c r="D31" s="237">
        <v>12500</v>
      </c>
      <c r="E31" s="238">
        <v>5.4999999999999997E-3</v>
      </c>
      <c r="F31" s="235"/>
      <c r="G31" s="193"/>
      <c r="H31" s="201"/>
      <c r="I31" s="238"/>
      <c r="J31" s="192"/>
    </row>
    <row r="32" spans="1:10" x14ac:dyDescent="0.25">
      <c r="A32" s="28" t="s">
        <v>233</v>
      </c>
      <c r="B32" s="201"/>
      <c r="C32" s="236">
        <v>21.4</v>
      </c>
      <c r="D32" s="237">
        <v>2500</v>
      </c>
      <c r="E32" s="238">
        <v>8.6E-3</v>
      </c>
      <c r="F32" s="235"/>
      <c r="G32" s="193"/>
      <c r="H32" s="201"/>
      <c r="I32" s="238">
        <v>5.3199999999999997E-2</v>
      </c>
      <c r="J32" s="192"/>
    </row>
    <row r="33" spans="1:10" x14ac:dyDescent="0.25">
      <c r="A33" s="28" t="s">
        <v>234</v>
      </c>
      <c r="B33" s="201"/>
      <c r="C33" s="236">
        <v>21.4</v>
      </c>
      <c r="D33" s="237">
        <v>2500</v>
      </c>
      <c r="E33" s="238">
        <v>8.6E-3</v>
      </c>
      <c r="F33" s="235"/>
      <c r="G33" s="193"/>
      <c r="H33" s="201"/>
      <c r="I33" s="238">
        <v>5.3199999999999997E-2</v>
      </c>
      <c r="J33" s="192"/>
    </row>
    <row r="34" spans="1:10" x14ac:dyDescent="0.25">
      <c r="A34" s="280" t="s">
        <v>371</v>
      </c>
      <c r="B34" s="201"/>
      <c r="C34" s="236">
        <v>21.1</v>
      </c>
      <c r="D34" s="237">
        <v>2500</v>
      </c>
      <c r="E34" s="238">
        <v>8.5000000000000006E-3</v>
      </c>
      <c r="F34" s="1"/>
      <c r="G34" s="193"/>
      <c r="H34" s="21"/>
      <c r="I34" s="238">
        <v>5.3199999999999997E-2</v>
      </c>
      <c r="J34" s="192"/>
    </row>
    <row r="35" spans="1:10" x14ac:dyDescent="0.25">
      <c r="A35" s="280" t="s">
        <v>403</v>
      </c>
      <c r="B35" s="21"/>
      <c r="C35" s="236">
        <v>21.1</v>
      </c>
      <c r="D35" s="237">
        <v>2500</v>
      </c>
      <c r="E35" s="238">
        <v>8.5000000000000006E-3</v>
      </c>
      <c r="F35" s="1"/>
      <c r="G35" s="193"/>
      <c r="H35" s="21"/>
      <c r="I35" s="238">
        <v>5.3199999999999997E-2</v>
      </c>
      <c r="J35" s="133"/>
    </row>
    <row r="36" spans="1:10" x14ac:dyDescent="0.25">
      <c r="A36" s="280" t="s">
        <v>404</v>
      </c>
      <c r="B36" s="21"/>
      <c r="C36" s="236">
        <v>29.6</v>
      </c>
      <c r="D36" s="237">
        <v>3500</v>
      </c>
      <c r="E36" s="238">
        <v>8.5000000000000006E-3</v>
      </c>
      <c r="F36" s="235"/>
      <c r="G36" s="193"/>
      <c r="H36" s="201"/>
      <c r="I36" s="238">
        <v>5.3199999999999997E-2</v>
      </c>
      <c r="J36" s="21"/>
    </row>
    <row r="37" spans="1:10" x14ac:dyDescent="0.25">
      <c r="A37" s="280" t="s">
        <v>405</v>
      </c>
      <c r="B37" s="21"/>
      <c r="C37" s="236">
        <v>42.3</v>
      </c>
      <c r="D37" s="237">
        <v>5000</v>
      </c>
      <c r="E37" s="238">
        <v>8.5000000000000006E-3</v>
      </c>
      <c r="F37" s="235"/>
      <c r="G37" s="193"/>
      <c r="H37" s="201"/>
      <c r="I37" s="238">
        <v>5.3199999999999997E-2</v>
      </c>
      <c r="J37" s="21"/>
    </row>
    <row r="38" spans="1:10" ht="13" x14ac:dyDescent="0.3">
      <c r="A38" s="280" t="s">
        <v>406</v>
      </c>
      <c r="B38" s="21"/>
      <c r="C38" s="130">
        <v>85.5</v>
      </c>
      <c r="D38" s="132">
        <v>10000</v>
      </c>
      <c r="E38" s="238">
        <v>8.5000000000000006E-3</v>
      </c>
      <c r="F38" s="1"/>
      <c r="G38" s="193"/>
      <c r="H38" s="21"/>
      <c r="I38" s="238">
        <v>5.3199999999999997E-2</v>
      </c>
      <c r="J38" s="21"/>
    </row>
    <row r="39" spans="1:10" ht="13" x14ac:dyDescent="0.3">
      <c r="A39" s="280" t="s">
        <v>407</v>
      </c>
      <c r="B39" s="21"/>
      <c r="C39" s="130">
        <v>85.5</v>
      </c>
      <c r="D39" s="132">
        <v>10000</v>
      </c>
      <c r="E39" s="238">
        <v>8.5000000000000006E-3</v>
      </c>
      <c r="F39" s="1"/>
      <c r="G39" s="193"/>
      <c r="H39" s="21"/>
      <c r="I39" s="238">
        <v>5.3199999999999997E-2</v>
      </c>
      <c r="J39" s="21"/>
    </row>
    <row r="40" spans="1:10" x14ac:dyDescent="0.25">
      <c r="A40" s="280" t="s">
        <v>408</v>
      </c>
      <c r="B40" s="21"/>
      <c r="C40" s="236">
        <v>21.1</v>
      </c>
      <c r="D40" s="237">
        <v>2500</v>
      </c>
      <c r="E40" s="238">
        <v>8.5000000000000006E-3</v>
      </c>
      <c r="F40" s="1"/>
      <c r="G40" s="193"/>
      <c r="H40" s="21"/>
      <c r="I40" s="238">
        <v>5.3199999999999997E-2</v>
      </c>
      <c r="J40" s="21"/>
    </row>
    <row r="41" spans="1:10" x14ac:dyDescent="0.25">
      <c r="A41" s="280" t="s">
        <v>409</v>
      </c>
      <c r="B41" s="21"/>
      <c r="C41" s="236">
        <v>29.6</v>
      </c>
      <c r="D41" s="237">
        <v>3500</v>
      </c>
      <c r="E41" s="238">
        <v>8.5000000000000006E-3</v>
      </c>
      <c r="F41" s="235"/>
      <c r="G41" s="193"/>
      <c r="H41" s="201"/>
      <c r="I41" s="238">
        <v>5.3199999999999997E-2</v>
      </c>
      <c r="J41" s="21"/>
    </row>
    <row r="42" spans="1:10" x14ac:dyDescent="0.25">
      <c r="A42" s="280" t="s">
        <v>410</v>
      </c>
      <c r="B42" s="21"/>
      <c r="C42" s="236">
        <v>42.3</v>
      </c>
      <c r="D42" s="237">
        <v>5000</v>
      </c>
      <c r="E42" s="238">
        <v>8.5000000000000006E-3</v>
      </c>
      <c r="F42" s="235"/>
      <c r="G42" s="193"/>
      <c r="H42" s="201"/>
      <c r="I42" s="238">
        <v>5.3199999999999997E-2</v>
      </c>
      <c r="J42" s="21"/>
    </row>
    <row r="43" spans="1:10" ht="13" x14ac:dyDescent="0.3">
      <c r="A43" s="280" t="s">
        <v>411</v>
      </c>
      <c r="B43" s="21"/>
      <c r="C43" s="130">
        <v>85.5</v>
      </c>
      <c r="D43" s="132">
        <v>10000</v>
      </c>
      <c r="E43" s="238">
        <v>8.5000000000000006E-3</v>
      </c>
      <c r="F43" s="1"/>
      <c r="G43" s="193"/>
      <c r="H43" s="21"/>
      <c r="I43" s="238">
        <v>5.3199999999999997E-2</v>
      </c>
      <c r="J43" s="21"/>
    </row>
    <row r="44" spans="1:10" ht="13" x14ac:dyDescent="0.3">
      <c r="A44" s="280" t="s">
        <v>412</v>
      </c>
      <c r="B44" s="21"/>
      <c r="C44" s="130">
        <v>85.5</v>
      </c>
      <c r="D44" s="132">
        <v>10000</v>
      </c>
      <c r="E44" s="238">
        <v>8.5000000000000006E-3</v>
      </c>
      <c r="F44" s="1"/>
      <c r="G44" s="193"/>
      <c r="H44" s="21"/>
      <c r="I44" s="238">
        <v>5.3199999999999997E-2</v>
      </c>
      <c r="J44" s="21"/>
    </row>
    <row r="45" spans="1:10" x14ac:dyDescent="0.25">
      <c r="A45" s="42" t="s">
        <v>104</v>
      </c>
      <c r="B45" s="21"/>
      <c r="C45" s="236">
        <v>9.5</v>
      </c>
      <c r="D45" s="239">
        <v>1000</v>
      </c>
      <c r="E45" s="238">
        <v>9.4999999999999998E-3</v>
      </c>
      <c r="F45" s="235"/>
      <c r="G45" s="193"/>
      <c r="H45" s="234"/>
      <c r="I45" s="238"/>
      <c r="J45" s="192"/>
    </row>
    <row r="46" spans="1:10" x14ac:dyDescent="0.25">
      <c r="A46" s="42" t="s">
        <v>105</v>
      </c>
      <c r="B46" s="21"/>
      <c r="C46" s="236">
        <v>9.5</v>
      </c>
      <c r="D46" s="239">
        <v>1000</v>
      </c>
      <c r="E46" s="238">
        <v>9.4999999999999998E-3</v>
      </c>
      <c r="F46" s="235"/>
      <c r="G46" s="193"/>
      <c r="H46" s="234"/>
      <c r="I46" s="238"/>
      <c r="J46" s="192"/>
    </row>
    <row r="47" spans="1:10" x14ac:dyDescent="0.25">
      <c r="A47" s="42" t="s">
        <v>274</v>
      </c>
      <c r="B47" s="21"/>
      <c r="C47" s="236"/>
      <c r="D47" s="239"/>
      <c r="E47" s="238"/>
      <c r="F47" s="235"/>
      <c r="G47" s="193"/>
      <c r="H47" s="234"/>
      <c r="I47" s="238"/>
      <c r="J47" s="192"/>
    </row>
    <row r="48" spans="1:10" x14ac:dyDescent="0.25">
      <c r="A48" s="42" t="s">
        <v>255</v>
      </c>
      <c r="B48" s="21"/>
      <c r="C48" s="236">
        <v>10</v>
      </c>
      <c r="D48" s="239">
        <v>1000</v>
      </c>
      <c r="E48" s="238">
        <v>0.01</v>
      </c>
      <c r="F48" s="235"/>
      <c r="G48" s="193"/>
      <c r="H48" s="234"/>
      <c r="I48" s="238">
        <v>5.8000000000000003E-2</v>
      </c>
      <c r="J48" s="192"/>
    </row>
    <row r="49" spans="1:10" x14ac:dyDescent="0.25">
      <c r="A49" s="42" t="s">
        <v>256</v>
      </c>
      <c r="B49" s="21"/>
      <c r="C49" s="236">
        <v>10</v>
      </c>
      <c r="D49" s="239">
        <v>1000</v>
      </c>
      <c r="E49" s="238">
        <v>0.01</v>
      </c>
      <c r="F49" s="235"/>
      <c r="G49" s="193"/>
      <c r="H49" s="234"/>
      <c r="I49" s="238">
        <v>5.8000000000000003E-2</v>
      </c>
      <c r="J49" s="192"/>
    </row>
    <row r="50" spans="1:10" x14ac:dyDescent="0.25">
      <c r="A50" s="42" t="s">
        <v>281</v>
      </c>
      <c r="B50" s="21"/>
      <c r="C50" s="236">
        <v>10</v>
      </c>
      <c r="D50" s="239">
        <v>1000</v>
      </c>
      <c r="E50" s="238">
        <v>0.01</v>
      </c>
      <c r="F50" s="235"/>
      <c r="G50" s="193"/>
      <c r="H50" s="234"/>
      <c r="I50" s="238">
        <v>5.8000000000000003E-2</v>
      </c>
      <c r="J50" s="192"/>
    </row>
    <row r="51" spans="1:10" x14ac:dyDescent="0.25">
      <c r="A51" s="42" t="s">
        <v>106</v>
      </c>
      <c r="B51" s="21"/>
      <c r="C51" s="236">
        <v>10</v>
      </c>
      <c r="D51" s="239">
        <v>1000</v>
      </c>
      <c r="E51" s="238">
        <v>0.01</v>
      </c>
      <c r="F51" s="235"/>
      <c r="G51" s="193"/>
      <c r="H51" s="234"/>
      <c r="I51" s="238">
        <v>5.8000000000000003E-2</v>
      </c>
      <c r="J51" s="192"/>
    </row>
    <row r="52" spans="1:10" x14ac:dyDescent="0.25">
      <c r="A52" s="42" t="s">
        <v>107</v>
      </c>
      <c r="B52" s="21"/>
      <c r="C52" s="236">
        <v>10</v>
      </c>
      <c r="D52" s="239">
        <v>1000</v>
      </c>
      <c r="E52" s="238">
        <v>0.01</v>
      </c>
      <c r="F52" s="235"/>
      <c r="G52" s="193"/>
      <c r="H52" s="234"/>
      <c r="I52" s="238">
        <v>5.8000000000000003E-2</v>
      </c>
      <c r="J52" s="192"/>
    </row>
    <row r="53" spans="1:10" x14ac:dyDescent="0.25">
      <c r="A53" s="42" t="s">
        <v>440</v>
      </c>
      <c r="B53" s="21"/>
      <c r="C53" s="236"/>
      <c r="D53" s="239"/>
      <c r="E53" s="238"/>
      <c r="F53" s="235"/>
      <c r="G53" s="193"/>
      <c r="H53" s="234"/>
      <c r="I53" s="238"/>
      <c r="J53" s="192"/>
    </row>
    <row r="54" spans="1:10" x14ac:dyDescent="0.25">
      <c r="A54" s="42" t="s">
        <v>441</v>
      </c>
      <c r="B54" s="21"/>
      <c r="C54" s="236"/>
      <c r="D54" s="239"/>
      <c r="E54" s="238"/>
      <c r="F54" s="235"/>
      <c r="G54" s="193"/>
      <c r="H54" s="234"/>
      <c r="I54" s="238"/>
      <c r="J54" s="192"/>
    </row>
    <row r="55" spans="1:10" x14ac:dyDescent="0.25">
      <c r="A55" s="42" t="s">
        <v>442</v>
      </c>
      <c r="B55" s="21"/>
      <c r="C55" s="236">
        <v>9.5</v>
      </c>
      <c r="D55" s="239">
        <v>1000</v>
      </c>
      <c r="E55" s="238">
        <v>9.4999999999999998E-3</v>
      </c>
      <c r="F55" s="235"/>
      <c r="G55" s="193"/>
      <c r="H55" s="234"/>
      <c r="I55" s="238"/>
      <c r="J55" s="192"/>
    </row>
    <row r="56" spans="1:10" x14ac:dyDescent="0.25">
      <c r="A56" s="42" t="s">
        <v>443</v>
      </c>
      <c r="B56" s="21"/>
      <c r="C56" s="236">
        <v>9.5</v>
      </c>
      <c r="D56" s="239">
        <v>1000</v>
      </c>
      <c r="E56" s="238">
        <v>9.4999999999999998E-3</v>
      </c>
      <c r="F56" s="235"/>
      <c r="G56" s="193"/>
      <c r="H56" s="234"/>
      <c r="I56" s="238"/>
      <c r="J56" s="192"/>
    </row>
    <row r="57" spans="1:10" x14ac:dyDescent="0.25">
      <c r="A57" s="42" t="s">
        <v>376</v>
      </c>
      <c r="B57" s="21"/>
      <c r="C57" s="236">
        <v>9.5</v>
      </c>
      <c r="D57" s="239">
        <v>1000</v>
      </c>
      <c r="E57" s="238">
        <v>9.4999999999999998E-3</v>
      </c>
      <c r="F57" s="235"/>
      <c r="G57" s="193"/>
      <c r="H57" s="234"/>
      <c r="I57" s="238"/>
      <c r="J57" s="192"/>
    </row>
    <row r="58" spans="1:10" x14ac:dyDescent="0.25">
      <c r="A58" s="42" t="s">
        <v>377</v>
      </c>
      <c r="B58" s="21"/>
      <c r="C58" s="236">
        <v>9.5</v>
      </c>
      <c r="D58" s="239">
        <v>1000</v>
      </c>
      <c r="E58" s="238">
        <v>9.4999999999999998E-3</v>
      </c>
      <c r="F58" s="235"/>
      <c r="G58" s="193"/>
      <c r="H58" s="234"/>
      <c r="I58" s="238"/>
      <c r="J58" s="192"/>
    </row>
    <row r="59" spans="1:10" x14ac:dyDescent="0.25">
      <c r="A59" s="44" t="s">
        <v>350</v>
      </c>
      <c r="B59" s="201"/>
      <c r="C59" s="236">
        <v>53.4</v>
      </c>
      <c r="D59" s="237">
        <v>7500</v>
      </c>
      <c r="E59" s="238">
        <v>7.1000000000000004E-3</v>
      </c>
      <c r="F59" s="235"/>
      <c r="G59" s="193"/>
      <c r="H59" s="201"/>
      <c r="I59" s="238">
        <v>4.8000000000000001E-2</v>
      </c>
      <c r="J59" s="192"/>
    </row>
    <row r="60" spans="1:10" x14ac:dyDescent="0.25">
      <c r="A60" s="44" t="s">
        <v>351</v>
      </c>
      <c r="B60" s="201"/>
      <c r="C60" s="236">
        <v>53.4</v>
      </c>
      <c r="D60" s="237">
        <v>7500</v>
      </c>
      <c r="E60" s="238">
        <v>7.1000000000000004E-3</v>
      </c>
      <c r="F60" s="235"/>
      <c r="G60" s="193"/>
      <c r="H60" s="201"/>
      <c r="I60" s="238">
        <v>4.8000000000000001E-2</v>
      </c>
      <c r="J60" s="192"/>
    </row>
    <row r="61" spans="1:10" x14ac:dyDescent="0.25">
      <c r="A61" s="246" t="s">
        <v>383</v>
      </c>
      <c r="B61" s="201"/>
      <c r="C61" s="236">
        <v>53.4</v>
      </c>
      <c r="D61" s="237">
        <v>7500</v>
      </c>
      <c r="E61" s="238">
        <v>7.1000000000000004E-3</v>
      </c>
      <c r="F61" s="235"/>
      <c r="G61" s="193"/>
      <c r="H61" s="201"/>
      <c r="I61" s="238">
        <v>4.3700000000000003E-2</v>
      </c>
      <c r="J61" s="192"/>
    </row>
    <row r="62" spans="1:10" x14ac:dyDescent="0.25">
      <c r="A62" s="246" t="s">
        <v>384</v>
      </c>
      <c r="B62" s="201"/>
      <c r="C62" s="236">
        <v>53.4</v>
      </c>
      <c r="D62" s="237">
        <v>7500</v>
      </c>
      <c r="E62" s="238">
        <v>7.1000000000000004E-3</v>
      </c>
      <c r="F62" s="235"/>
      <c r="G62" s="193"/>
      <c r="H62" s="201"/>
      <c r="I62" s="238">
        <v>4.3700000000000003E-2</v>
      </c>
      <c r="J62" s="192"/>
    </row>
    <row r="63" spans="1:10" x14ac:dyDescent="0.25">
      <c r="A63" s="167" t="s">
        <v>235</v>
      </c>
      <c r="B63" s="201"/>
      <c r="C63" s="236">
        <v>53.4</v>
      </c>
      <c r="D63" s="237">
        <v>7500</v>
      </c>
      <c r="E63" s="238">
        <v>7.1000000000000004E-3</v>
      </c>
      <c r="F63" s="235"/>
      <c r="G63" s="193"/>
      <c r="H63" s="201"/>
      <c r="I63" s="238">
        <v>4.3700000000000003E-2</v>
      </c>
      <c r="J63" s="192"/>
    </row>
    <row r="64" spans="1:10" x14ac:dyDescent="0.25">
      <c r="A64" s="167" t="s">
        <v>236</v>
      </c>
      <c r="B64" s="201"/>
      <c r="C64" s="236">
        <v>53.4</v>
      </c>
      <c r="D64" s="237">
        <v>7500</v>
      </c>
      <c r="E64" s="238">
        <v>7.1000000000000004E-3</v>
      </c>
      <c r="F64" s="235"/>
      <c r="G64" s="193"/>
      <c r="H64" s="201"/>
      <c r="I64" s="238">
        <v>4.3700000000000003E-2</v>
      </c>
      <c r="J64" s="192"/>
    </row>
    <row r="65" spans="1:10" ht="13.5" x14ac:dyDescent="0.3">
      <c r="A65" s="45" t="s">
        <v>352</v>
      </c>
      <c r="B65" s="201"/>
      <c r="C65" s="236">
        <v>131.1</v>
      </c>
      <c r="D65" s="237">
        <v>30000</v>
      </c>
      <c r="E65" s="238">
        <v>4.4000000000000003E-3</v>
      </c>
      <c r="F65" s="235"/>
      <c r="G65" s="240"/>
      <c r="H65" s="201"/>
      <c r="I65" s="238"/>
      <c r="J65" s="192"/>
    </row>
    <row r="66" spans="1:10" ht="13.5" x14ac:dyDescent="0.3">
      <c r="A66" s="45" t="s">
        <v>341</v>
      </c>
      <c r="B66" s="201"/>
      <c r="C66" s="236">
        <v>174.8</v>
      </c>
      <c r="D66" s="237">
        <v>40000</v>
      </c>
      <c r="E66" s="238">
        <v>4.4000000000000003E-3</v>
      </c>
      <c r="F66" s="235"/>
      <c r="G66" s="240"/>
      <c r="H66" s="201"/>
      <c r="I66" s="238"/>
      <c r="J66" s="192"/>
    </row>
    <row r="67" spans="1:10" ht="13.5" x14ac:dyDescent="0.3">
      <c r="A67" s="45" t="s">
        <v>342</v>
      </c>
      <c r="B67" s="201"/>
      <c r="C67" s="236">
        <v>218.5</v>
      </c>
      <c r="D67" s="237">
        <v>50000</v>
      </c>
      <c r="E67" s="238">
        <v>4.4000000000000003E-3</v>
      </c>
      <c r="F67" s="235"/>
      <c r="G67" s="240"/>
      <c r="H67" s="201"/>
      <c r="I67" s="238"/>
      <c r="J67" s="192"/>
    </row>
  </sheetData>
  <pageMargins left="0.7" right="0.7" top="0.75" bottom="0.75" header="0.3" footer="0.3"/>
  <pageSetup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597"/>
  <sheetViews>
    <sheetView zoomScale="90" zoomScaleNormal="90" workbookViewId="0">
      <pane xSplit="1" ySplit="15" topLeftCell="B52" activePane="bottomRight" state="frozen"/>
      <selection activeCell="AH319" sqref="AH319"/>
      <selection pane="topRight" activeCell="AH319" sqref="AH319"/>
      <selection pane="bottomLeft" activeCell="AH319" sqref="AH319"/>
      <selection pane="bottomRight" activeCell="G63" sqref="G63"/>
    </sheetView>
  </sheetViews>
  <sheetFormatPr defaultRowHeight="12.5" x14ac:dyDescent="0.25"/>
  <cols>
    <col min="1" max="1" width="13.81640625" style="31" customWidth="1"/>
    <col min="2" max="2" width="12.453125" style="49" hidden="1" customWidth="1"/>
    <col min="3" max="3" width="13.1796875" style="31" customWidth="1"/>
    <col min="4" max="4" width="9.1796875" style="31" hidden="1" customWidth="1"/>
    <col min="5" max="5" width="11.1796875" style="31" hidden="1" customWidth="1"/>
    <col min="6" max="6" width="9.1796875" style="31" hidden="1" customWidth="1"/>
    <col min="7" max="7" width="9.1796875" style="31" customWidth="1"/>
    <col min="8" max="8" width="9.1796875" style="12" customWidth="1"/>
    <col min="9" max="9" width="13.1796875" style="31" customWidth="1"/>
    <col min="10" max="10" width="10" style="31" hidden="1" customWidth="1"/>
    <col min="11" max="15" width="9.1796875" style="31" hidden="1" customWidth="1"/>
    <col min="16" max="16" width="0" hidden="1" customWidth="1"/>
    <col min="17" max="17" width="12.7265625" hidden="1" customWidth="1"/>
    <col min="18" max="18" width="2.7265625" hidden="1" customWidth="1"/>
    <col min="19" max="19" width="10.453125" style="50" hidden="1" customWidth="1"/>
    <col min="20" max="22" width="0" style="31" hidden="1" customWidth="1"/>
    <col min="23" max="23" width="15.1796875" hidden="1" customWidth="1"/>
    <col min="24" max="26" width="9.1796875" hidden="1" customWidth="1"/>
    <col min="27" max="27" width="9.7265625" style="31" hidden="1" customWidth="1"/>
    <col min="28" max="28" width="13.1796875" style="31" hidden="1" customWidth="1"/>
    <col min="29" max="29" width="0" hidden="1" customWidth="1"/>
    <col min="36" max="36" width="0" hidden="1" customWidth="1"/>
    <col min="37" max="37" width="11.1796875" style="226" bestFit="1" customWidth="1"/>
    <col min="38" max="41" width="9.1796875" style="226"/>
    <col min="43" max="43" width="18.453125" style="218" customWidth="1"/>
  </cols>
  <sheetData>
    <row r="1" spans="1:44" ht="13" x14ac:dyDescent="0.3">
      <c r="A1" s="175"/>
      <c r="B1" s="176"/>
      <c r="C1" s="178" t="s">
        <v>190</v>
      </c>
      <c r="D1" s="175"/>
      <c r="E1" s="175"/>
      <c r="F1" s="175"/>
      <c r="G1" s="175"/>
      <c r="H1" s="177"/>
      <c r="I1" s="175"/>
      <c r="J1" s="177"/>
      <c r="K1" s="177"/>
      <c r="L1" s="177"/>
      <c r="M1" s="177"/>
      <c r="N1" s="177"/>
      <c r="O1" s="175"/>
      <c r="P1" s="12"/>
      <c r="Q1" s="7"/>
      <c r="S1" s="7"/>
      <c r="T1"/>
      <c r="U1"/>
      <c r="V1"/>
      <c r="W1" s="50"/>
      <c r="X1" s="31"/>
      <c r="AA1" s="12"/>
      <c r="AB1" s="12"/>
      <c r="AC1" s="12"/>
      <c r="AD1" s="31"/>
      <c r="AE1" s="206" t="s">
        <v>315</v>
      </c>
      <c r="AF1" s="31"/>
    </row>
    <row r="2" spans="1:44" ht="13" x14ac:dyDescent="0.3">
      <c r="A2" s="53" t="s">
        <v>189</v>
      </c>
      <c r="B2" s="54"/>
      <c r="C2" s="178" t="s">
        <v>190</v>
      </c>
      <c r="D2" s="55"/>
      <c r="E2" s="56"/>
      <c r="F2" s="54"/>
      <c r="G2" s="57"/>
      <c r="H2" s="177"/>
      <c r="I2" s="54"/>
      <c r="J2" s="58"/>
      <c r="K2" s="177"/>
      <c r="L2" s="177"/>
      <c r="M2" s="177"/>
      <c r="N2" s="177"/>
      <c r="O2" s="54"/>
      <c r="P2" s="12"/>
      <c r="Q2" s="7"/>
      <c r="S2" s="7"/>
      <c r="T2"/>
      <c r="U2"/>
      <c r="V2"/>
      <c r="W2" s="50"/>
      <c r="X2" s="52"/>
      <c r="AA2" s="12"/>
      <c r="AB2" s="12"/>
      <c r="AC2" s="12"/>
      <c r="AD2" s="31"/>
      <c r="AE2" s="31"/>
      <c r="AF2" s="31"/>
    </row>
    <row r="3" spans="1:44" ht="13" hidden="1" x14ac:dyDescent="0.3">
      <c r="A3" s="53"/>
      <c r="B3" s="54"/>
      <c r="C3" s="178" t="s">
        <v>273</v>
      </c>
      <c r="D3" s="55"/>
      <c r="E3" s="56"/>
      <c r="F3" s="54"/>
      <c r="G3" s="57"/>
      <c r="H3" s="177"/>
      <c r="I3" s="54"/>
      <c r="J3" s="58"/>
      <c r="K3" s="177"/>
      <c r="L3" s="177"/>
      <c r="M3" s="177"/>
      <c r="N3" s="177"/>
      <c r="O3" s="54"/>
      <c r="P3" s="12"/>
      <c r="Q3" s="7"/>
      <c r="S3" s="7"/>
      <c r="T3"/>
      <c r="U3"/>
      <c r="V3"/>
      <c r="W3" s="50"/>
      <c r="X3" s="52"/>
      <c r="AA3" s="12"/>
      <c r="AB3" s="12"/>
      <c r="AC3" s="12"/>
      <c r="AD3" s="31"/>
      <c r="AE3" s="31"/>
      <c r="AF3" s="31"/>
    </row>
    <row r="4" spans="1:44" ht="13" hidden="1" x14ac:dyDescent="0.3">
      <c r="A4" s="53"/>
      <c r="B4" s="54"/>
      <c r="C4" s="178" t="s">
        <v>273</v>
      </c>
      <c r="D4" s="55"/>
      <c r="E4" s="56"/>
      <c r="F4" s="54"/>
      <c r="G4" s="57"/>
      <c r="H4" s="177"/>
      <c r="I4" s="54"/>
      <c r="J4" s="58"/>
      <c r="K4" s="177"/>
      <c r="L4" s="177"/>
      <c r="M4" s="177"/>
      <c r="N4" s="177"/>
      <c r="O4" s="54"/>
      <c r="P4" s="12"/>
      <c r="Q4" s="7"/>
      <c r="S4" s="7"/>
      <c r="T4"/>
      <c r="U4"/>
      <c r="V4"/>
      <c r="W4" s="50"/>
      <c r="X4" s="52"/>
      <c r="AA4" s="12"/>
      <c r="AB4" s="12"/>
      <c r="AC4" s="12"/>
      <c r="AD4" s="31"/>
      <c r="AE4" s="31"/>
      <c r="AF4" s="31"/>
    </row>
    <row r="5" spans="1:44" ht="13" hidden="1" x14ac:dyDescent="0.3">
      <c r="A5" s="53"/>
      <c r="B5" s="54"/>
      <c r="C5" s="178" t="s">
        <v>273</v>
      </c>
      <c r="D5" s="55"/>
      <c r="E5" s="56"/>
      <c r="F5" s="54"/>
      <c r="G5" s="57"/>
      <c r="H5" s="177"/>
      <c r="I5" s="54"/>
      <c r="J5" s="58"/>
      <c r="K5" s="177"/>
      <c r="L5" s="177"/>
      <c r="M5" s="177"/>
      <c r="N5" s="177"/>
      <c r="O5" s="54"/>
      <c r="P5" s="12"/>
      <c r="Q5" s="7"/>
      <c r="S5" s="7"/>
      <c r="T5"/>
      <c r="U5"/>
      <c r="V5"/>
      <c r="W5" s="50"/>
      <c r="X5" s="52"/>
      <c r="AA5" s="12"/>
      <c r="AB5" s="12"/>
      <c r="AC5" s="12"/>
      <c r="AD5" s="31"/>
      <c r="AE5" s="31"/>
      <c r="AF5" s="31"/>
    </row>
    <row r="6" spans="1:44" ht="13" hidden="1" x14ac:dyDescent="0.3">
      <c r="A6" s="53"/>
      <c r="B6" s="54"/>
      <c r="C6" s="178" t="s">
        <v>273</v>
      </c>
      <c r="D6" s="55"/>
      <c r="E6" s="56"/>
      <c r="F6" s="54"/>
      <c r="G6" s="57"/>
      <c r="H6" s="177"/>
      <c r="I6" s="54"/>
      <c r="J6" s="58"/>
      <c r="K6" s="177"/>
      <c r="L6" s="177"/>
      <c r="M6" s="177"/>
      <c r="N6" s="177"/>
      <c r="O6" s="54"/>
      <c r="P6" s="12"/>
      <c r="Q6" s="7"/>
      <c r="S6" s="7"/>
      <c r="T6"/>
      <c r="U6"/>
      <c r="V6"/>
      <c r="W6" s="50"/>
      <c r="X6" s="52"/>
      <c r="AA6" s="12"/>
      <c r="AB6" s="12"/>
      <c r="AC6" s="12"/>
      <c r="AD6" s="31"/>
      <c r="AE6" s="31"/>
      <c r="AF6" s="31"/>
    </row>
    <row r="7" spans="1:44" ht="13" hidden="1" x14ac:dyDescent="0.3">
      <c r="A7" s="53"/>
      <c r="B7" s="54"/>
      <c r="C7" s="178" t="s">
        <v>273</v>
      </c>
      <c r="D7" s="55"/>
      <c r="E7" s="56"/>
      <c r="F7" s="54"/>
      <c r="G7" s="57"/>
      <c r="H7" s="177"/>
      <c r="I7" s="54"/>
      <c r="J7" s="58"/>
      <c r="K7" s="177"/>
      <c r="L7" s="177"/>
      <c r="M7" s="177"/>
      <c r="N7" s="177"/>
      <c r="O7" s="54"/>
      <c r="P7" s="12"/>
      <c r="Q7" s="7"/>
      <c r="S7" s="7"/>
      <c r="T7"/>
      <c r="U7"/>
      <c r="V7"/>
      <c r="W7" s="50"/>
      <c r="X7" s="52"/>
      <c r="AA7" s="12"/>
      <c r="AB7" s="12"/>
      <c r="AC7" s="12"/>
      <c r="AD7" s="31"/>
      <c r="AE7" s="31"/>
      <c r="AF7" s="31"/>
    </row>
    <row r="8" spans="1:44" ht="13" hidden="1" x14ac:dyDescent="0.3">
      <c r="A8" s="53"/>
      <c r="B8" s="54"/>
      <c r="C8" s="178" t="s">
        <v>273</v>
      </c>
      <c r="D8" s="55"/>
      <c r="E8" s="56"/>
      <c r="F8" s="54"/>
      <c r="G8" s="57"/>
      <c r="H8" s="177"/>
      <c r="I8" s="54"/>
      <c r="J8" s="58"/>
      <c r="K8" s="177"/>
      <c r="L8" s="177"/>
      <c r="M8" s="177"/>
      <c r="N8" s="177"/>
      <c r="O8" s="54"/>
      <c r="P8" s="12"/>
      <c r="Q8" s="7"/>
      <c r="S8" s="7"/>
      <c r="T8"/>
      <c r="U8"/>
      <c r="V8"/>
      <c r="W8" s="50"/>
      <c r="X8" s="52"/>
      <c r="AA8" s="12"/>
      <c r="AB8" s="12"/>
      <c r="AC8" s="12"/>
      <c r="AD8" s="31"/>
      <c r="AE8" s="31"/>
      <c r="AF8" s="31"/>
    </row>
    <row r="9" spans="1:44" ht="13" hidden="1" x14ac:dyDescent="0.3">
      <c r="A9" s="53"/>
      <c r="B9" s="54"/>
      <c r="C9" s="178" t="s">
        <v>273</v>
      </c>
      <c r="D9" s="55"/>
      <c r="E9" s="56"/>
      <c r="F9" s="54"/>
      <c r="G9" s="57"/>
      <c r="H9" s="58"/>
      <c r="I9" s="59"/>
      <c r="J9" s="58"/>
      <c r="K9" s="177"/>
      <c r="L9" s="177"/>
      <c r="M9" s="177"/>
      <c r="N9" s="177"/>
      <c r="O9" s="54"/>
      <c r="P9" s="12"/>
      <c r="Q9" s="7"/>
      <c r="S9" s="7"/>
      <c r="T9"/>
      <c r="U9"/>
      <c r="V9"/>
      <c r="W9" s="50"/>
      <c r="X9" s="52"/>
      <c r="AA9" s="12"/>
      <c r="AB9" s="12"/>
      <c r="AC9" s="12"/>
      <c r="AD9" s="31"/>
      <c r="AE9" s="31"/>
      <c r="AF9" s="31"/>
    </row>
    <row r="10" spans="1:44" ht="13" thickBot="1" x14ac:dyDescent="0.3">
      <c r="A10" s="175"/>
      <c r="B10" s="176"/>
      <c r="C10" s="179" t="s">
        <v>273</v>
      </c>
      <c r="D10" s="175"/>
      <c r="E10" s="175"/>
      <c r="F10" s="175"/>
      <c r="G10" s="175"/>
      <c r="H10" s="177"/>
      <c r="I10" s="175"/>
      <c r="J10" s="177"/>
      <c r="K10" s="177"/>
      <c r="L10" s="177"/>
      <c r="M10" s="177"/>
      <c r="N10" s="177"/>
      <c r="O10" s="175"/>
      <c r="P10" s="12"/>
      <c r="Q10" s="7"/>
      <c r="S10" s="7"/>
      <c r="T10"/>
      <c r="U10"/>
      <c r="V10"/>
      <c r="W10" s="50"/>
      <c r="X10" s="31"/>
      <c r="AA10" s="12"/>
      <c r="AB10" s="12"/>
      <c r="AC10" s="12"/>
      <c r="AD10" s="31"/>
      <c r="AE10" s="31"/>
      <c r="AF10" s="31"/>
    </row>
    <row r="11" spans="1:44" ht="56" thickTop="1" thickBot="1" x14ac:dyDescent="0.55000000000000004">
      <c r="A11" s="225" t="s">
        <v>324</v>
      </c>
      <c r="B11" s="61"/>
      <c r="C11" s="62" t="s">
        <v>190</v>
      </c>
      <c r="D11" s="63"/>
      <c r="E11" s="64"/>
      <c r="F11" s="65"/>
      <c r="G11" s="63"/>
      <c r="H11" s="66"/>
      <c r="I11" s="68"/>
      <c r="J11" s="63"/>
      <c r="K11" s="63"/>
      <c r="L11" s="177"/>
      <c r="M11" s="177"/>
      <c r="N11" s="177"/>
      <c r="P11" s="4"/>
      <c r="Q11" s="207"/>
      <c r="X11" s="31"/>
      <c r="Y11" s="31"/>
      <c r="AA11" s="67"/>
      <c r="AB11" s="68"/>
      <c r="AC11" s="68"/>
      <c r="AK11" s="227" t="s">
        <v>323</v>
      </c>
      <c r="AQ11" s="219">
        <v>0.04</v>
      </c>
    </row>
    <row r="12" spans="1:44" ht="14" thickTop="1" thickBot="1" x14ac:dyDescent="0.35">
      <c r="A12" s="69"/>
      <c r="B12" s="70"/>
      <c r="C12" s="71" t="s">
        <v>190</v>
      </c>
      <c r="D12" s="71" t="s">
        <v>191</v>
      </c>
      <c r="E12" s="72"/>
      <c r="F12" s="70" t="s">
        <v>192</v>
      </c>
      <c r="G12" s="73"/>
      <c r="H12" s="74"/>
      <c r="I12" s="70" t="s">
        <v>194</v>
      </c>
      <c r="J12" s="71"/>
      <c r="K12" s="75" t="s">
        <v>192</v>
      </c>
      <c r="L12" s="177"/>
      <c r="M12" s="177"/>
      <c r="N12" s="177"/>
      <c r="P12" s="4"/>
      <c r="Q12" s="7"/>
      <c r="X12" s="31"/>
      <c r="Y12" s="31"/>
      <c r="AA12" s="70" t="s">
        <v>193</v>
      </c>
      <c r="AB12" s="70" t="s">
        <v>194</v>
      </c>
      <c r="AC12" s="210" t="s">
        <v>321</v>
      </c>
    </row>
    <row r="13" spans="1:44" ht="39.5" thickTop="1" x14ac:dyDescent="0.3">
      <c r="A13" s="76"/>
      <c r="B13" s="77"/>
      <c r="C13" s="78" t="s">
        <v>292</v>
      </c>
      <c r="D13" s="78" t="s">
        <v>195</v>
      </c>
      <c r="E13" s="79"/>
      <c r="F13" s="77" t="s">
        <v>196</v>
      </c>
      <c r="G13" s="80" t="s">
        <v>197</v>
      </c>
      <c r="H13" s="81"/>
      <c r="I13" s="77" t="s">
        <v>11</v>
      </c>
      <c r="J13" s="77" t="s">
        <v>199</v>
      </c>
      <c r="K13" s="82" t="s">
        <v>196</v>
      </c>
      <c r="L13" s="177"/>
      <c r="M13" s="177"/>
      <c r="N13" s="177"/>
      <c r="P13" s="4"/>
      <c r="Q13" s="9">
        <v>42109</v>
      </c>
      <c r="X13" s="31"/>
      <c r="Y13" s="31"/>
      <c r="AA13" s="77" t="s">
        <v>198</v>
      </c>
      <c r="AB13" s="77" t="s">
        <v>11</v>
      </c>
      <c r="AC13" s="77" t="s">
        <v>11</v>
      </c>
      <c r="AE13" s="91" t="s">
        <v>293</v>
      </c>
      <c r="AF13" s="91" t="s">
        <v>294</v>
      </c>
      <c r="AG13" s="91" t="s">
        <v>295</v>
      </c>
      <c r="AH13" s="91" t="s">
        <v>296</v>
      </c>
      <c r="AJ13" s="190" t="s">
        <v>313</v>
      </c>
      <c r="AK13" s="228" t="s">
        <v>320</v>
      </c>
      <c r="AL13" s="229" t="s">
        <v>316</v>
      </c>
      <c r="AM13" s="230" t="s">
        <v>319</v>
      </c>
      <c r="AN13" s="229" t="s">
        <v>317</v>
      </c>
      <c r="AO13" s="229" t="s">
        <v>318</v>
      </c>
    </row>
    <row r="14" spans="1:44" ht="39" x14ac:dyDescent="0.3">
      <c r="A14" s="83" t="s">
        <v>9</v>
      </c>
      <c r="B14" s="84" t="s">
        <v>200</v>
      </c>
      <c r="C14" s="85" t="s">
        <v>190</v>
      </c>
      <c r="D14" s="86" t="s">
        <v>201</v>
      </c>
      <c r="E14" s="14" t="s">
        <v>10</v>
      </c>
      <c r="F14" s="87" t="s">
        <v>202</v>
      </c>
      <c r="G14" s="88" t="s">
        <v>4</v>
      </c>
      <c r="H14" s="89" t="s">
        <v>203</v>
      </c>
      <c r="I14" s="84" t="s">
        <v>4</v>
      </c>
      <c r="J14" s="86" t="s">
        <v>204</v>
      </c>
      <c r="K14" s="90" t="s">
        <v>202</v>
      </c>
      <c r="L14" s="177"/>
      <c r="M14" s="177"/>
      <c r="N14" s="177"/>
      <c r="P14" s="10"/>
      <c r="Q14" s="11" t="s">
        <v>205</v>
      </c>
      <c r="S14" s="50" t="s">
        <v>7</v>
      </c>
      <c r="T14" s="31" t="s">
        <v>8</v>
      </c>
      <c r="X14" s="91" t="s">
        <v>206</v>
      </c>
      <c r="Y14" s="91" t="s">
        <v>206</v>
      </c>
      <c r="AA14" s="84" t="s">
        <v>4</v>
      </c>
      <c r="AB14" s="84" t="s">
        <v>4</v>
      </c>
      <c r="AC14" s="84" t="s">
        <v>4</v>
      </c>
      <c r="AE14" s="189" t="e">
        <f>#REF!+#REF!</f>
        <v>#REF!</v>
      </c>
      <c r="AF14" s="189" t="e">
        <f>#REF!+#REF!</f>
        <v>#REF!</v>
      </c>
      <c r="AG14" s="189" t="e">
        <f>#REF!+#REF!</f>
        <v>#REF!</v>
      </c>
      <c r="AH14" s="189" t="e">
        <f>#REF!+#REF!</f>
        <v>#REF!</v>
      </c>
      <c r="AJ14" t="e">
        <f>AF14*1.25</f>
        <v>#REF!</v>
      </c>
      <c r="AQ14" s="220" t="s">
        <v>322</v>
      </c>
    </row>
    <row r="15" spans="1:44" ht="13" x14ac:dyDescent="0.3">
      <c r="C15" s="31" t="s">
        <v>190</v>
      </c>
      <c r="D15" s="92"/>
      <c r="E15" s="17"/>
      <c r="F15" s="93"/>
      <c r="G15" s="94"/>
      <c r="H15" s="51">
        <v>0.02</v>
      </c>
      <c r="I15" s="31" t="s">
        <v>190</v>
      </c>
      <c r="J15" s="96"/>
      <c r="K15" s="97"/>
      <c r="L15" s="177"/>
      <c r="M15" s="177"/>
      <c r="N15" s="177"/>
      <c r="X15" s="31"/>
      <c r="Y15" s="31"/>
      <c r="AC15" s="31"/>
    </row>
    <row r="16" spans="1:44" x14ac:dyDescent="0.25">
      <c r="A16" s="16" t="s">
        <v>15</v>
      </c>
      <c r="B16" s="98">
        <v>1990</v>
      </c>
      <c r="C16" s="147">
        <v>811</v>
      </c>
      <c r="D16" s="92">
        <f t="shared" ref="D16:D60" si="0">(C16/B16)-1</f>
        <v>-0.59246231155778895</v>
      </c>
      <c r="E16" s="171">
        <v>912</v>
      </c>
      <c r="F16" s="93">
        <f t="shared" ref="F16:F53" si="1">(C16/E16)-1</f>
        <v>-0.11074561403508776</v>
      </c>
      <c r="G16" s="94">
        <f>$H$15*C16</f>
        <v>16.22</v>
      </c>
      <c r="H16" s="95">
        <f t="shared" ref="H16:H53" si="2">G16/C16</f>
        <v>1.9999999999999997E-2</v>
      </c>
      <c r="I16" s="94">
        <v>90</v>
      </c>
      <c r="J16" s="94">
        <f t="shared" ref="J16:J53" si="3">C16-G16-I16</f>
        <v>704.78</v>
      </c>
      <c r="K16" s="93">
        <f t="shared" ref="K16:K53" si="4">(J16/E16)-1</f>
        <v>-0.22721491228070179</v>
      </c>
      <c r="L16" s="177"/>
      <c r="M16" s="177"/>
      <c r="N16" s="177"/>
      <c r="Q16" s="208">
        <v>490</v>
      </c>
      <c r="S16" s="99">
        <f t="shared" ref="S16:S53" si="5">J16-0.02*C16-Q16</f>
        <v>198.55999999999995</v>
      </c>
      <c r="T16" s="12">
        <f t="shared" ref="T16:T53" si="6">S16/(S16+Q16)</f>
        <v>0.28836993145114437</v>
      </c>
      <c r="U16" s="12"/>
      <c r="V16" s="12"/>
      <c r="X16" s="100"/>
      <c r="Y16" s="100"/>
      <c r="AA16" s="94">
        <v>150</v>
      </c>
      <c r="AB16" s="94">
        <v>90</v>
      </c>
      <c r="AC16" s="94">
        <v>90</v>
      </c>
      <c r="AE16" s="191" t="e">
        <f t="shared" ref="AE16:AE79" si="7">ROUND(C16*$AE$14,2)</f>
        <v>#REF!</v>
      </c>
      <c r="AF16" t="e">
        <f t="shared" ref="AF16:AF53" si="8">ROUND(C16*$AF$14,2)</f>
        <v>#REF!</v>
      </c>
      <c r="AG16" t="e">
        <f t="shared" ref="AG16:AG53" si="9">ROUND($AG$14*C16,2)</f>
        <v>#REF!</v>
      </c>
      <c r="AH16" t="e">
        <f t="shared" ref="AH16:AH53" si="10">ROUND($AH$14*C16,2)</f>
        <v>#REF!</v>
      </c>
      <c r="AJ16" s="191" t="e">
        <f t="shared" ref="AJ16:AJ79" si="11">ROUND(C16*$AJ$14,2)</f>
        <v>#REF!</v>
      </c>
      <c r="AK16" s="231" t="e">
        <f>AJ16+(#REF!+#REF!)</f>
        <v>#REF!</v>
      </c>
      <c r="AL16" s="232" t="e">
        <f>#REF!</f>
        <v>#REF!</v>
      </c>
      <c r="AM16" s="226" t="e">
        <f>#REF!</f>
        <v>#REF!</v>
      </c>
      <c r="AQ16" s="218">
        <v>811</v>
      </c>
      <c r="AR16" s="224">
        <f t="shared" ref="AR16:AR79" si="12">AQ16-C16</f>
        <v>0</v>
      </c>
    </row>
    <row r="17" spans="1:44" x14ac:dyDescent="0.25">
      <c r="A17" s="19" t="s">
        <v>16</v>
      </c>
      <c r="B17" s="98">
        <v>4300</v>
      </c>
      <c r="C17" s="147">
        <v>1382</v>
      </c>
      <c r="D17" s="92">
        <f t="shared" si="0"/>
        <v>-0.67860465116279067</v>
      </c>
      <c r="E17" s="171">
        <v>1872</v>
      </c>
      <c r="F17" s="93">
        <f t="shared" si="1"/>
        <v>-0.26175213675213671</v>
      </c>
      <c r="G17" s="94">
        <f>$H$15*C17</f>
        <v>27.64</v>
      </c>
      <c r="H17" s="95">
        <f t="shared" si="2"/>
        <v>0.02</v>
      </c>
      <c r="I17" s="94">
        <v>90</v>
      </c>
      <c r="J17" s="94">
        <f t="shared" si="3"/>
        <v>1264.3599999999999</v>
      </c>
      <c r="K17" s="93">
        <f t="shared" si="4"/>
        <v>-0.32459401709401714</v>
      </c>
      <c r="L17" s="177"/>
      <c r="M17" s="177"/>
      <c r="N17" s="177"/>
      <c r="Q17" s="208">
        <v>1030</v>
      </c>
      <c r="S17" s="99">
        <f t="shared" si="5"/>
        <v>206.7199999999998</v>
      </c>
      <c r="T17" s="12">
        <f t="shared" si="6"/>
        <v>0.16715182094572728</v>
      </c>
      <c r="U17" s="12"/>
      <c r="V17" s="12"/>
      <c r="X17" s="100"/>
      <c r="Y17" s="100"/>
      <c r="AA17" s="94">
        <v>150</v>
      </c>
      <c r="AB17" s="94">
        <v>90</v>
      </c>
      <c r="AC17" s="94">
        <v>90</v>
      </c>
      <c r="AE17" s="191" t="e">
        <f t="shared" si="7"/>
        <v>#REF!</v>
      </c>
      <c r="AF17" t="e">
        <f t="shared" si="8"/>
        <v>#REF!</v>
      </c>
      <c r="AG17" t="e">
        <f t="shared" si="9"/>
        <v>#REF!</v>
      </c>
      <c r="AH17" t="e">
        <f t="shared" si="10"/>
        <v>#REF!</v>
      </c>
      <c r="AJ17" s="191" t="e">
        <f t="shared" si="11"/>
        <v>#REF!</v>
      </c>
      <c r="AK17" s="231" t="e">
        <f>AJ17+(#REF!+#REF!)</f>
        <v>#REF!</v>
      </c>
      <c r="AL17" s="232" t="e">
        <f>#REF!</f>
        <v>#REF!</v>
      </c>
      <c r="AM17" s="226" t="e">
        <f>#REF!</f>
        <v>#REF!</v>
      </c>
      <c r="AQ17" s="218">
        <v>1382</v>
      </c>
      <c r="AR17" s="224">
        <f t="shared" si="12"/>
        <v>0</v>
      </c>
    </row>
    <row r="18" spans="1:44" x14ac:dyDescent="0.25">
      <c r="A18" s="20" t="s">
        <v>17</v>
      </c>
      <c r="B18" s="98">
        <v>6700</v>
      </c>
      <c r="C18" s="147">
        <v>2143</v>
      </c>
      <c r="D18" s="92">
        <f>(C18/B18)-1</f>
        <v>-0.68014925373134327</v>
      </c>
      <c r="E18" s="34">
        <v>2436</v>
      </c>
      <c r="F18" s="93">
        <f>(C18/E18)-1</f>
        <v>-0.12027914614121515</v>
      </c>
      <c r="G18" s="94">
        <f t="shared" ref="G18:G19" si="13">$H$15*C18</f>
        <v>42.86</v>
      </c>
      <c r="H18" s="95">
        <f>G18/C18</f>
        <v>0.02</v>
      </c>
      <c r="I18" s="101">
        <v>200</v>
      </c>
      <c r="J18" s="96">
        <f t="shared" si="3"/>
        <v>1900.1399999999999</v>
      </c>
      <c r="K18" s="97">
        <f t="shared" si="4"/>
        <v>-0.21997536945812812</v>
      </c>
      <c r="L18" s="177"/>
      <c r="M18" s="177"/>
      <c r="N18" s="177"/>
      <c r="P18" s="31"/>
      <c r="Q18" s="208">
        <v>1582</v>
      </c>
      <c r="S18" s="99">
        <f t="shared" si="5"/>
        <v>275.27999999999997</v>
      </c>
      <c r="T18" s="12">
        <f t="shared" si="6"/>
        <v>0.14821674707098551</v>
      </c>
      <c r="U18" s="12"/>
      <c r="V18" s="12"/>
      <c r="X18" s="100"/>
      <c r="Y18" s="100"/>
      <c r="AA18" s="101">
        <v>350</v>
      </c>
      <c r="AB18" s="101">
        <v>200</v>
      </c>
      <c r="AC18" s="211">
        <v>200</v>
      </c>
      <c r="AE18" s="191" t="e">
        <f t="shared" si="7"/>
        <v>#REF!</v>
      </c>
      <c r="AF18" t="e">
        <f t="shared" si="8"/>
        <v>#REF!</v>
      </c>
      <c r="AG18" t="e">
        <f t="shared" si="9"/>
        <v>#REF!</v>
      </c>
      <c r="AH18" t="e">
        <f t="shared" si="10"/>
        <v>#REF!</v>
      </c>
      <c r="AJ18" s="191" t="e">
        <f t="shared" si="11"/>
        <v>#REF!</v>
      </c>
      <c r="AK18" s="231" t="e">
        <f>AJ18+(#REF!+#REF!)</f>
        <v>#REF!</v>
      </c>
      <c r="AL18" s="232" t="e">
        <f>#REF!</f>
        <v>#REF!</v>
      </c>
      <c r="AM18" s="226" t="e">
        <f>#REF!</f>
        <v>#REF!</v>
      </c>
      <c r="AQ18" s="218">
        <v>2143</v>
      </c>
      <c r="AR18" s="224">
        <f t="shared" si="12"/>
        <v>0</v>
      </c>
    </row>
    <row r="19" spans="1:44" x14ac:dyDescent="0.25">
      <c r="A19" s="20" t="s">
        <v>18</v>
      </c>
      <c r="B19" s="98">
        <v>7650</v>
      </c>
      <c r="C19" s="147">
        <v>2297</v>
      </c>
      <c r="D19" s="92">
        <f>(C19/B19)-1</f>
        <v>-0.69973856209150331</v>
      </c>
      <c r="E19" s="34">
        <v>2610</v>
      </c>
      <c r="F19" s="93">
        <f>(C19/E19)-1</f>
        <v>-0.11992337164750955</v>
      </c>
      <c r="G19" s="94">
        <f t="shared" si="13"/>
        <v>45.94</v>
      </c>
      <c r="H19" s="95">
        <f>G19/C19</f>
        <v>0.02</v>
      </c>
      <c r="I19" s="101">
        <v>200</v>
      </c>
      <c r="J19" s="96">
        <f t="shared" si="3"/>
        <v>2051.06</v>
      </c>
      <c r="K19" s="97">
        <f t="shared" si="4"/>
        <v>-0.21415325670498087</v>
      </c>
      <c r="L19" s="177"/>
      <c r="M19" s="177"/>
      <c r="N19" s="177"/>
      <c r="P19" s="31"/>
      <c r="Q19" s="208">
        <v>1618</v>
      </c>
      <c r="S19" s="99">
        <f t="shared" si="5"/>
        <v>387.11999999999989</v>
      </c>
      <c r="T19" s="12">
        <f t="shared" si="6"/>
        <v>0.19306575167571013</v>
      </c>
      <c r="U19" s="12"/>
      <c r="V19" s="12"/>
      <c r="X19" s="100"/>
      <c r="Y19" s="100"/>
      <c r="AA19" s="101">
        <v>350</v>
      </c>
      <c r="AB19" s="101">
        <v>200</v>
      </c>
      <c r="AC19" s="211">
        <v>200</v>
      </c>
      <c r="AE19" s="191" t="e">
        <f t="shared" si="7"/>
        <v>#REF!</v>
      </c>
      <c r="AF19" t="e">
        <f t="shared" si="8"/>
        <v>#REF!</v>
      </c>
      <c r="AG19" t="e">
        <f t="shared" si="9"/>
        <v>#REF!</v>
      </c>
      <c r="AH19" t="e">
        <f t="shared" si="10"/>
        <v>#REF!</v>
      </c>
      <c r="AJ19" s="191" t="e">
        <f t="shared" si="11"/>
        <v>#REF!</v>
      </c>
      <c r="AK19" s="231" t="e">
        <f>AJ19+(#REF!+#REF!)</f>
        <v>#REF!</v>
      </c>
      <c r="AL19" s="232" t="e">
        <f>#REF!</f>
        <v>#REF!</v>
      </c>
      <c r="AM19" s="226" t="e">
        <f>#REF!</f>
        <v>#REF!</v>
      </c>
      <c r="AQ19" s="218">
        <v>2297</v>
      </c>
      <c r="AR19" s="224">
        <f t="shared" si="12"/>
        <v>0</v>
      </c>
    </row>
    <row r="20" spans="1:44" x14ac:dyDescent="0.25">
      <c r="A20" s="20" t="s">
        <v>19</v>
      </c>
      <c r="B20" s="98">
        <v>8400</v>
      </c>
      <c r="C20" s="147">
        <v>2450</v>
      </c>
      <c r="D20" s="92">
        <f>(C20/B20)-1</f>
        <v>-0.70833333333333326</v>
      </c>
      <c r="E20" s="34">
        <v>2784</v>
      </c>
      <c r="F20" s="93">
        <f>(C20/E20)-1</f>
        <v>-0.11997126436781613</v>
      </c>
      <c r="G20" s="94">
        <f t="shared" ref="G20:G69" si="14">$H$15*C20</f>
        <v>49</v>
      </c>
      <c r="H20" s="95">
        <f>G20/C20</f>
        <v>0.02</v>
      </c>
      <c r="I20" s="101">
        <v>200</v>
      </c>
      <c r="J20" s="96">
        <f t="shared" si="3"/>
        <v>2201</v>
      </c>
      <c r="K20" s="97">
        <f t="shared" si="4"/>
        <v>-0.20941091954022983</v>
      </c>
      <c r="L20" s="177"/>
      <c r="M20" s="177"/>
      <c r="N20" s="177"/>
      <c r="P20" s="31"/>
      <c r="Q20" s="208">
        <v>1733</v>
      </c>
      <c r="S20" s="99">
        <f t="shared" si="5"/>
        <v>419</v>
      </c>
      <c r="T20" s="12">
        <f t="shared" si="6"/>
        <v>0.19470260223048327</v>
      </c>
      <c r="U20" s="12"/>
      <c r="V20" s="12"/>
      <c r="X20" s="100"/>
      <c r="Y20" s="100"/>
      <c r="AA20" s="101">
        <v>350</v>
      </c>
      <c r="AB20" s="101">
        <v>200</v>
      </c>
      <c r="AC20" s="211">
        <v>200</v>
      </c>
      <c r="AE20" s="191" t="e">
        <f t="shared" si="7"/>
        <v>#REF!</v>
      </c>
      <c r="AF20" t="e">
        <f t="shared" si="8"/>
        <v>#REF!</v>
      </c>
      <c r="AG20" t="e">
        <f t="shared" si="9"/>
        <v>#REF!</v>
      </c>
      <c r="AH20" t="e">
        <f t="shared" si="10"/>
        <v>#REF!</v>
      </c>
      <c r="AJ20" s="191" t="e">
        <f t="shared" si="11"/>
        <v>#REF!</v>
      </c>
      <c r="AK20" s="231" t="e">
        <f>AJ20+(#REF!+#REF!)</f>
        <v>#REF!</v>
      </c>
      <c r="AL20" s="232" t="e">
        <f>#REF!</f>
        <v>#REF!</v>
      </c>
      <c r="AM20" s="226" t="e">
        <f>#REF!</f>
        <v>#REF!</v>
      </c>
      <c r="AQ20" s="218">
        <v>2450</v>
      </c>
      <c r="AR20" s="224">
        <f t="shared" si="12"/>
        <v>0</v>
      </c>
    </row>
    <row r="21" spans="1:44" x14ac:dyDescent="0.25">
      <c r="A21" s="20" t="s">
        <v>20</v>
      </c>
      <c r="B21" s="98">
        <v>1885</v>
      </c>
      <c r="C21" s="147">
        <v>576</v>
      </c>
      <c r="D21" s="92">
        <f>(C21/B21)-1</f>
        <v>-0.69442970822281169</v>
      </c>
      <c r="E21" s="34">
        <v>698</v>
      </c>
      <c r="F21" s="93">
        <f>(C21/E21)-1</f>
        <v>-0.17478510028653294</v>
      </c>
      <c r="G21" s="94">
        <f t="shared" si="14"/>
        <v>11.52</v>
      </c>
      <c r="H21" s="95">
        <f>G21/C21</f>
        <v>0.02</v>
      </c>
      <c r="I21" s="101">
        <v>40</v>
      </c>
      <c r="J21" s="96">
        <f t="shared" si="3"/>
        <v>524.48</v>
      </c>
      <c r="K21" s="97">
        <f t="shared" si="4"/>
        <v>-0.24859598853868192</v>
      </c>
      <c r="L21" s="177"/>
      <c r="M21" s="177"/>
      <c r="N21" s="177"/>
      <c r="P21" s="31"/>
      <c r="Q21" s="208">
        <v>469</v>
      </c>
      <c r="S21" s="99">
        <f t="shared" si="5"/>
        <v>43.960000000000036</v>
      </c>
      <c r="T21" s="12">
        <f t="shared" si="6"/>
        <v>8.5698689956331939E-2</v>
      </c>
      <c r="U21" s="12"/>
      <c r="V21" s="12"/>
      <c r="X21" s="100"/>
      <c r="Y21" s="100"/>
      <c r="AA21" s="101">
        <v>40</v>
      </c>
      <c r="AB21" s="101">
        <v>40</v>
      </c>
      <c r="AC21" s="211">
        <v>40</v>
      </c>
      <c r="AE21" s="191" t="e">
        <f t="shared" si="7"/>
        <v>#REF!</v>
      </c>
      <c r="AF21" t="e">
        <f t="shared" si="8"/>
        <v>#REF!</v>
      </c>
      <c r="AG21" t="e">
        <f t="shared" si="9"/>
        <v>#REF!</v>
      </c>
      <c r="AH21" t="e">
        <f t="shared" si="10"/>
        <v>#REF!</v>
      </c>
      <c r="AJ21" s="191" t="e">
        <f t="shared" si="11"/>
        <v>#REF!</v>
      </c>
      <c r="AK21" s="231" t="e">
        <f>AJ21</f>
        <v>#REF!</v>
      </c>
      <c r="AL21" s="232"/>
      <c r="AQ21" s="221">
        <v>576</v>
      </c>
      <c r="AR21" s="224">
        <f t="shared" si="12"/>
        <v>0</v>
      </c>
    </row>
    <row r="22" spans="1:44" x14ac:dyDescent="0.25">
      <c r="A22" s="20" t="s">
        <v>21</v>
      </c>
      <c r="B22" s="98">
        <v>625</v>
      </c>
      <c r="C22" s="147">
        <v>250</v>
      </c>
      <c r="D22" s="92">
        <f t="shared" ref="D22:D23" si="15">(C22/B22)-1</f>
        <v>-0.6</v>
      </c>
      <c r="E22" s="34">
        <v>325</v>
      </c>
      <c r="F22" s="93">
        <f t="shared" ref="F22:F23" si="16">(C22/E22)-1</f>
        <v>-0.23076923076923073</v>
      </c>
      <c r="G22" s="94">
        <f t="shared" si="14"/>
        <v>5</v>
      </c>
      <c r="H22" s="95">
        <f t="shared" ref="H22:H23" si="17">G22/C22</f>
        <v>0.02</v>
      </c>
      <c r="I22" s="94">
        <v>5</v>
      </c>
      <c r="J22" s="96">
        <f t="shared" si="3"/>
        <v>240</v>
      </c>
      <c r="K22" s="97">
        <f t="shared" si="4"/>
        <v>-0.2615384615384615</v>
      </c>
      <c r="L22" s="177"/>
      <c r="M22" s="177"/>
      <c r="N22" s="177"/>
      <c r="P22" s="31"/>
      <c r="Q22" s="208">
        <v>210</v>
      </c>
      <c r="S22" s="99">
        <f t="shared" si="5"/>
        <v>25</v>
      </c>
      <c r="T22" s="12">
        <f t="shared" si="6"/>
        <v>0.10638297872340426</v>
      </c>
      <c r="U22" s="12"/>
      <c r="V22" s="12"/>
      <c r="X22" s="100"/>
      <c r="Y22" s="100"/>
      <c r="AA22" s="94">
        <v>5</v>
      </c>
      <c r="AB22" s="94">
        <v>5</v>
      </c>
      <c r="AC22" s="212">
        <v>5</v>
      </c>
      <c r="AE22" s="191" t="e">
        <f t="shared" si="7"/>
        <v>#REF!</v>
      </c>
      <c r="AF22" t="e">
        <f t="shared" si="8"/>
        <v>#REF!</v>
      </c>
      <c r="AG22" t="e">
        <f t="shared" si="9"/>
        <v>#REF!</v>
      </c>
      <c r="AH22" t="e">
        <f t="shared" si="10"/>
        <v>#REF!</v>
      </c>
      <c r="AJ22" s="191" t="e">
        <f t="shared" si="11"/>
        <v>#REF!</v>
      </c>
      <c r="AK22" s="231" t="e">
        <f>AJ22+(#REF!+#REF!)</f>
        <v>#REF!</v>
      </c>
      <c r="AL22" s="232"/>
      <c r="AQ22" s="218">
        <v>250</v>
      </c>
      <c r="AR22" s="224">
        <f t="shared" si="12"/>
        <v>0</v>
      </c>
    </row>
    <row r="23" spans="1:44" x14ac:dyDescent="0.25">
      <c r="A23" s="20" t="s">
        <v>22</v>
      </c>
      <c r="B23" s="98">
        <v>835</v>
      </c>
      <c r="C23" s="147">
        <v>353</v>
      </c>
      <c r="D23" s="92">
        <f t="shared" si="15"/>
        <v>-0.57724550898203586</v>
      </c>
      <c r="E23" s="34">
        <v>441</v>
      </c>
      <c r="F23" s="93">
        <f t="shared" si="16"/>
        <v>-0.19954648526077101</v>
      </c>
      <c r="G23" s="94">
        <f t="shared" si="14"/>
        <v>7.0600000000000005</v>
      </c>
      <c r="H23" s="95">
        <f t="shared" si="17"/>
        <v>0.02</v>
      </c>
      <c r="I23" s="94">
        <v>5</v>
      </c>
      <c r="J23" s="96">
        <f t="shared" si="3"/>
        <v>340.94</v>
      </c>
      <c r="K23" s="97">
        <f t="shared" si="4"/>
        <v>-0.22689342403628121</v>
      </c>
      <c r="L23" s="177"/>
      <c r="M23" s="177"/>
      <c r="N23" s="177"/>
      <c r="P23" s="31"/>
      <c r="Q23" s="208">
        <v>280</v>
      </c>
      <c r="S23" s="99">
        <f t="shared" si="5"/>
        <v>53.879999999999995</v>
      </c>
      <c r="T23" s="12">
        <f t="shared" si="6"/>
        <v>0.16137534443512638</v>
      </c>
      <c r="U23" s="12"/>
      <c r="V23" s="12"/>
      <c r="X23" s="100"/>
      <c r="Y23" s="100"/>
      <c r="AA23" s="94">
        <v>5</v>
      </c>
      <c r="AB23" s="94">
        <v>5</v>
      </c>
      <c r="AC23" s="212">
        <v>5</v>
      </c>
      <c r="AE23" s="191" t="e">
        <f t="shared" si="7"/>
        <v>#REF!</v>
      </c>
      <c r="AF23" t="e">
        <f t="shared" si="8"/>
        <v>#REF!</v>
      </c>
      <c r="AG23" t="e">
        <f t="shared" si="9"/>
        <v>#REF!</v>
      </c>
      <c r="AH23" t="e">
        <f t="shared" si="10"/>
        <v>#REF!</v>
      </c>
      <c r="AJ23" s="191" t="e">
        <f t="shared" si="11"/>
        <v>#REF!</v>
      </c>
      <c r="AK23" s="231" t="e">
        <f>AJ23+(#REF!+#REF!)</f>
        <v>#REF!</v>
      </c>
      <c r="AL23" s="232"/>
      <c r="AQ23" s="218">
        <v>353</v>
      </c>
      <c r="AR23" s="224">
        <f t="shared" si="12"/>
        <v>0</v>
      </c>
    </row>
    <row r="24" spans="1:44" x14ac:dyDescent="0.25">
      <c r="A24" s="16" t="s">
        <v>23</v>
      </c>
      <c r="B24" s="98">
        <v>199</v>
      </c>
      <c r="C24" s="147">
        <v>98</v>
      </c>
      <c r="D24" s="92">
        <f t="shared" si="0"/>
        <v>-0.50753768844221103</v>
      </c>
      <c r="E24" s="34">
        <v>94</v>
      </c>
      <c r="F24" s="93">
        <f t="shared" si="1"/>
        <v>4.2553191489361764E-2</v>
      </c>
      <c r="G24" s="94">
        <f t="shared" si="14"/>
        <v>1.96</v>
      </c>
      <c r="H24" s="95">
        <f t="shared" si="2"/>
        <v>0.02</v>
      </c>
      <c r="I24" s="94">
        <v>5</v>
      </c>
      <c r="J24" s="94">
        <f t="shared" si="3"/>
        <v>91.04</v>
      </c>
      <c r="K24" s="93">
        <f t="shared" si="4"/>
        <v>-3.1489361702127572E-2</v>
      </c>
      <c r="L24" s="177"/>
      <c r="M24" s="177"/>
      <c r="N24" s="177"/>
      <c r="O24" s="29"/>
      <c r="Q24" s="208">
        <v>71</v>
      </c>
      <c r="S24" s="99">
        <f t="shared" si="5"/>
        <v>18.080000000000013</v>
      </c>
      <c r="T24" s="12">
        <f t="shared" si="6"/>
        <v>0.20296362819937147</v>
      </c>
      <c r="U24" s="12"/>
      <c r="V24" s="12"/>
      <c r="X24" s="100"/>
      <c r="Y24" s="100"/>
      <c r="AA24" s="94">
        <v>5</v>
      </c>
      <c r="AB24" s="94">
        <v>5</v>
      </c>
      <c r="AC24" s="94">
        <v>5</v>
      </c>
      <c r="AE24" s="191" t="e">
        <f t="shared" si="7"/>
        <v>#REF!</v>
      </c>
      <c r="AF24" t="e">
        <f t="shared" si="8"/>
        <v>#REF!</v>
      </c>
      <c r="AG24" t="e">
        <f t="shared" si="9"/>
        <v>#REF!</v>
      </c>
      <c r="AH24" t="e">
        <f t="shared" si="10"/>
        <v>#REF!</v>
      </c>
      <c r="AJ24" s="191" t="e">
        <f t="shared" si="11"/>
        <v>#REF!</v>
      </c>
      <c r="AK24" s="231" t="e">
        <f>AJ24+(#REF!+#REF!)</f>
        <v>#REF!</v>
      </c>
      <c r="AL24" s="232"/>
      <c r="AQ24" s="218">
        <v>98</v>
      </c>
      <c r="AR24" s="224">
        <f t="shared" si="12"/>
        <v>0</v>
      </c>
    </row>
    <row r="25" spans="1:44" x14ac:dyDescent="0.25">
      <c r="A25" s="19" t="s">
        <v>24</v>
      </c>
      <c r="B25" s="98">
        <v>475</v>
      </c>
      <c r="C25" s="148">
        <v>234</v>
      </c>
      <c r="D25" s="92">
        <f t="shared" si="0"/>
        <v>-0.50736842105263158</v>
      </c>
      <c r="E25" s="171">
        <v>252</v>
      </c>
      <c r="F25" s="93">
        <f t="shared" si="1"/>
        <v>-7.1428571428571397E-2</v>
      </c>
      <c r="G25" s="94">
        <f t="shared" si="14"/>
        <v>4.68</v>
      </c>
      <c r="H25" s="95">
        <f t="shared" si="2"/>
        <v>0.02</v>
      </c>
      <c r="I25" s="94">
        <v>5</v>
      </c>
      <c r="J25" s="94">
        <f t="shared" si="3"/>
        <v>224.32</v>
      </c>
      <c r="K25" s="93">
        <f t="shared" si="4"/>
        <v>-0.10984126984126985</v>
      </c>
      <c r="L25" s="177"/>
      <c r="M25" s="177"/>
      <c r="N25" s="177"/>
      <c r="O25" s="29"/>
      <c r="Q25" s="208">
        <v>159</v>
      </c>
      <c r="S25" s="99">
        <f t="shared" si="5"/>
        <v>60.639999999999986</v>
      </c>
      <c r="T25" s="12">
        <f t="shared" si="6"/>
        <v>0.27608814423602251</v>
      </c>
      <c r="U25" s="12"/>
      <c r="V25" s="12"/>
      <c r="X25" s="100"/>
      <c r="Y25" s="100"/>
      <c r="AA25" s="94">
        <v>5</v>
      </c>
      <c r="AB25" s="94">
        <v>5</v>
      </c>
      <c r="AC25" s="94">
        <v>5</v>
      </c>
      <c r="AE25" s="191" t="e">
        <f t="shared" si="7"/>
        <v>#REF!</v>
      </c>
      <c r="AF25" t="e">
        <f t="shared" si="8"/>
        <v>#REF!</v>
      </c>
      <c r="AG25" t="e">
        <f t="shared" si="9"/>
        <v>#REF!</v>
      </c>
      <c r="AH25" t="e">
        <f t="shared" si="10"/>
        <v>#REF!</v>
      </c>
      <c r="AJ25" s="191" t="e">
        <f t="shared" si="11"/>
        <v>#REF!</v>
      </c>
      <c r="AK25" s="231" t="e">
        <f>AJ25+(#REF!+#REF!)</f>
        <v>#REF!</v>
      </c>
      <c r="AL25" s="232"/>
      <c r="AQ25" s="218">
        <v>234</v>
      </c>
      <c r="AR25" s="224">
        <f t="shared" si="12"/>
        <v>0</v>
      </c>
    </row>
    <row r="26" spans="1:44" x14ac:dyDescent="0.25">
      <c r="A26" s="19" t="s">
        <v>25</v>
      </c>
      <c r="B26" s="98">
        <v>840</v>
      </c>
      <c r="C26" s="148">
        <v>416</v>
      </c>
      <c r="D26" s="92">
        <f t="shared" si="0"/>
        <v>-0.50476190476190474</v>
      </c>
      <c r="E26" s="171">
        <v>429</v>
      </c>
      <c r="F26" s="93">
        <f t="shared" si="1"/>
        <v>-3.0303030303030276E-2</v>
      </c>
      <c r="G26" s="94">
        <f t="shared" si="14"/>
        <v>8.32</v>
      </c>
      <c r="H26" s="95">
        <f t="shared" si="2"/>
        <v>0.02</v>
      </c>
      <c r="I26" s="94">
        <v>5</v>
      </c>
      <c r="J26" s="94">
        <f t="shared" si="3"/>
        <v>402.68</v>
      </c>
      <c r="K26" s="93">
        <f t="shared" si="4"/>
        <v>-6.1351981351981388E-2</v>
      </c>
      <c r="L26" s="177"/>
      <c r="M26" s="177"/>
      <c r="N26" s="177"/>
      <c r="O26" s="29"/>
      <c r="Q26" s="208">
        <v>233</v>
      </c>
      <c r="S26" s="99">
        <f t="shared" si="5"/>
        <v>161.36000000000001</v>
      </c>
      <c r="T26" s="12">
        <f t="shared" si="6"/>
        <v>0.40916928694593774</v>
      </c>
      <c r="U26" s="12"/>
      <c r="V26" s="12"/>
      <c r="X26" s="100"/>
      <c r="Y26" s="100"/>
      <c r="AA26" s="94">
        <v>5</v>
      </c>
      <c r="AB26" s="94">
        <v>5</v>
      </c>
      <c r="AC26" s="94">
        <v>5</v>
      </c>
      <c r="AE26" s="191" t="e">
        <f t="shared" si="7"/>
        <v>#REF!</v>
      </c>
      <c r="AF26" t="e">
        <f t="shared" si="8"/>
        <v>#REF!</v>
      </c>
      <c r="AG26" t="e">
        <f t="shared" si="9"/>
        <v>#REF!</v>
      </c>
      <c r="AH26" t="e">
        <f t="shared" si="10"/>
        <v>#REF!</v>
      </c>
      <c r="AJ26" s="191" t="e">
        <f t="shared" si="11"/>
        <v>#REF!</v>
      </c>
      <c r="AK26" s="231" t="e">
        <f>AJ26+(#REF!+#REF!)</f>
        <v>#REF!</v>
      </c>
      <c r="AL26" s="232"/>
      <c r="AQ26" s="218">
        <v>416</v>
      </c>
      <c r="AR26" s="224">
        <f t="shared" si="12"/>
        <v>0</v>
      </c>
    </row>
    <row r="27" spans="1:44" x14ac:dyDescent="0.25">
      <c r="A27" s="19" t="s">
        <v>26</v>
      </c>
      <c r="B27" s="98">
        <v>125</v>
      </c>
      <c r="C27" s="148">
        <v>56</v>
      </c>
      <c r="D27" s="92">
        <f t="shared" si="0"/>
        <v>-0.55200000000000005</v>
      </c>
      <c r="E27" s="171">
        <v>61</v>
      </c>
      <c r="F27" s="93">
        <f t="shared" si="1"/>
        <v>-8.1967213114754078E-2</v>
      </c>
      <c r="G27" s="94">
        <f t="shared" si="14"/>
        <v>1.1200000000000001</v>
      </c>
      <c r="H27" s="95">
        <f t="shared" si="2"/>
        <v>0.02</v>
      </c>
      <c r="I27" s="94">
        <v>0</v>
      </c>
      <c r="J27" s="94">
        <f t="shared" si="3"/>
        <v>54.88</v>
      </c>
      <c r="K27" s="93">
        <f t="shared" si="4"/>
        <v>-0.10032786885245892</v>
      </c>
      <c r="L27" s="177"/>
      <c r="M27" s="177"/>
      <c r="N27" s="177"/>
      <c r="O27" s="29"/>
      <c r="Q27" s="208">
        <v>38</v>
      </c>
      <c r="S27" s="99">
        <f t="shared" si="5"/>
        <v>15.760000000000005</v>
      </c>
      <c r="T27" s="12">
        <f t="shared" si="6"/>
        <v>0.29315476190476197</v>
      </c>
      <c r="U27" s="12"/>
      <c r="V27" s="12"/>
      <c r="X27" s="100"/>
      <c r="Y27" s="100"/>
      <c r="AA27" s="94">
        <v>0</v>
      </c>
      <c r="AB27" s="94">
        <v>0</v>
      </c>
      <c r="AC27" s="94">
        <v>0</v>
      </c>
      <c r="AE27" s="191" t="e">
        <f t="shared" si="7"/>
        <v>#REF!</v>
      </c>
      <c r="AF27" t="e">
        <f t="shared" si="8"/>
        <v>#REF!</v>
      </c>
      <c r="AG27" t="e">
        <f t="shared" si="9"/>
        <v>#REF!</v>
      </c>
      <c r="AH27" t="e">
        <f t="shared" si="10"/>
        <v>#REF!</v>
      </c>
      <c r="AJ27" s="191" t="e">
        <f t="shared" si="11"/>
        <v>#REF!</v>
      </c>
      <c r="AK27" s="231" t="e">
        <f>AJ27+(#REF!+#REF!)</f>
        <v>#REF!</v>
      </c>
      <c r="AL27" s="232"/>
      <c r="AQ27" s="221">
        <v>56</v>
      </c>
      <c r="AR27" s="224">
        <f t="shared" si="12"/>
        <v>0</v>
      </c>
    </row>
    <row r="28" spans="1:44" x14ac:dyDescent="0.25">
      <c r="A28" s="23" t="s">
        <v>27</v>
      </c>
      <c r="B28" s="98">
        <v>160</v>
      </c>
      <c r="C28" s="147">
        <v>74</v>
      </c>
      <c r="D28" s="92">
        <f t="shared" si="0"/>
        <v>-0.53749999999999998</v>
      </c>
      <c r="E28" s="34">
        <v>87</v>
      </c>
      <c r="F28" s="93">
        <f t="shared" si="1"/>
        <v>-0.14942528735632188</v>
      </c>
      <c r="G28" s="94">
        <f t="shared" si="14"/>
        <v>1.48</v>
      </c>
      <c r="H28" s="95">
        <f>G28/C28</f>
        <v>0.02</v>
      </c>
      <c r="I28" s="94">
        <v>0</v>
      </c>
      <c r="J28" s="94">
        <f t="shared" si="3"/>
        <v>72.52</v>
      </c>
      <c r="K28" s="93">
        <f t="shared" si="4"/>
        <v>-0.16643678160919539</v>
      </c>
      <c r="L28" s="177"/>
      <c r="M28" s="177"/>
      <c r="N28" s="177"/>
      <c r="O28" s="29"/>
      <c r="Q28" s="208">
        <v>54</v>
      </c>
      <c r="S28" s="99">
        <f t="shared" si="5"/>
        <v>17.039999999999992</v>
      </c>
      <c r="T28" s="12">
        <f t="shared" si="6"/>
        <v>0.23986486486486477</v>
      </c>
      <c r="U28" s="12"/>
      <c r="V28" s="12"/>
      <c r="X28" s="100"/>
      <c r="Y28" s="100"/>
      <c r="AA28" s="94">
        <v>0</v>
      </c>
      <c r="AB28" s="94">
        <v>0</v>
      </c>
      <c r="AC28" s="94">
        <v>0</v>
      </c>
      <c r="AE28" s="191" t="e">
        <f t="shared" si="7"/>
        <v>#REF!</v>
      </c>
      <c r="AF28" t="e">
        <f t="shared" si="8"/>
        <v>#REF!</v>
      </c>
      <c r="AG28" t="e">
        <f t="shared" si="9"/>
        <v>#REF!</v>
      </c>
      <c r="AH28" t="e">
        <f t="shared" si="10"/>
        <v>#REF!</v>
      </c>
      <c r="AJ28" s="191" t="e">
        <f t="shared" si="11"/>
        <v>#REF!</v>
      </c>
      <c r="AK28" s="231" t="e">
        <f>AJ28+(#REF!+#REF!)</f>
        <v>#REF!</v>
      </c>
      <c r="AL28" s="232"/>
      <c r="AQ28" s="218">
        <v>74</v>
      </c>
      <c r="AR28" s="224">
        <f t="shared" si="12"/>
        <v>0</v>
      </c>
    </row>
    <row r="29" spans="1:44" x14ac:dyDescent="0.25">
      <c r="A29" s="25" t="s">
        <v>28</v>
      </c>
      <c r="B29" s="98">
        <v>85</v>
      </c>
      <c r="C29" s="148">
        <v>42</v>
      </c>
      <c r="D29" s="92">
        <f t="shared" si="0"/>
        <v>-0.50588235294117645</v>
      </c>
      <c r="E29" s="171">
        <v>49</v>
      </c>
      <c r="F29" s="93">
        <f t="shared" si="1"/>
        <v>-0.1428571428571429</v>
      </c>
      <c r="G29" s="94">
        <f t="shared" si="14"/>
        <v>0.84</v>
      </c>
      <c r="H29" s="95">
        <f t="shared" si="2"/>
        <v>0.02</v>
      </c>
      <c r="I29" s="94">
        <v>0</v>
      </c>
      <c r="J29" s="94">
        <f t="shared" si="3"/>
        <v>41.16</v>
      </c>
      <c r="K29" s="93">
        <f t="shared" si="4"/>
        <v>-0.16000000000000003</v>
      </c>
      <c r="L29" s="177"/>
      <c r="M29" s="177"/>
      <c r="N29" s="177"/>
      <c r="O29" s="29"/>
      <c r="Q29" s="208">
        <v>28</v>
      </c>
      <c r="S29" s="99">
        <f t="shared" si="5"/>
        <v>12.319999999999993</v>
      </c>
      <c r="T29" s="12">
        <f t="shared" si="6"/>
        <v>0.30555555555555541</v>
      </c>
      <c r="U29" s="12"/>
      <c r="V29" s="12"/>
      <c r="X29" s="100"/>
      <c r="Y29" s="100"/>
      <c r="AA29" s="94">
        <v>0</v>
      </c>
      <c r="AB29" s="94">
        <v>0</v>
      </c>
      <c r="AC29" s="94">
        <v>0</v>
      </c>
      <c r="AE29" s="191" t="e">
        <f t="shared" si="7"/>
        <v>#REF!</v>
      </c>
      <c r="AF29" t="e">
        <f t="shared" si="8"/>
        <v>#REF!</v>
      </c>
      <c r="AG29" t="e">
        <f t="shared" si="9"/>
        <v>#REF!</v>
      </c>
      <c r="AH29" t="e">
        <f t="shared" si="10"/>
        <v>#REF!</v>
      </c>
      <c r="AJ29" s="191" t="e">
        <f t="shared" si="11"/>
        <v>#REF!</v>
      </c>
      <c r="AK29" s="231" t="e">
        <f>AJ29+(#REF!+#REF!)</f>
        <v>#REF!</v>
      </c>
      <c r="AL29" s="232"/>
      <c r="AQ29" s="218">
        <v>42</v>
      </c>
      <c r="AR29" s="224">
        <f t="shared" si="12"/>
        <v>0</v>
      </c>
    </row>
    <row r="30" spans="1:44" x14ac:dyDescent="0.25">
      <c r="A30" s="23" t="s">
        <v>29</v>
      </c>
      <c r="B30" s="98">
        <v>55</v>
      </c>
      <c r="C30" s="148">
        <v>25</v>
      </c>
      <c r="D30" s="92">
        <f>(C30/B30)-1</f>
        <v>-0.54545454545454541</v>
      </c>
      <c r="E30" s="34">
        <v>29</v>
      </c>
      <c r="F30" s="93">
        <f>(C30/E30)-1</f>
        <v>-0.13793103448275867</v>
      </c>
      <c r="G30" s="94">
        <f t="shared" si="14"/>
        <v>0.5</v>
      </c>
      <c r="H30" s="95">
        <f>G30/C30</f>
        <v>0.02</v>
      </c>
      <c r="I30" s="94">
        <v>0</v>
      </c>
      <c r="J30" s="94">
        <f t="shared" si="3"/>
        <v>24.5</v>
      </c>
      <c r="K30" s="93">
        <f t="shared" si="4"/>
        <v>-0.15517241379310343</v>
      </c>
      <c r="L30" s="177"/>
      <c r="M30" s="177"/>
      <c r="N30" s="177"/>
      <c r="O30" s="29"/>
      <c r="Q30" s="208">
        <v>44</v>
      </c>
      <c r="S30" s="99">
        <f t="shared" si="5"/>
        <v>-20</v>
      </c>
      <c r="T30" s="12">
        <f t="shared" si="6"/>
        <v>-0.83333333333333337</v>
      </c>
      <c r="U30" s="12"/>
      <c r="V30" s="12"/>
      <c r="X30" s="100"/>
      <c r="Y30" s="100"/>
      <c r="AA30" s="94">
        <v>0</v>
      </c>
      <c r="AB30" s="94">
        <v>0</v>
      </c>
      <c r="AC30" s="94">
        <v>0</v>
      </c>
      <c r="AE30" s="191" t="e">
        <f t="shared" si="7"/>
        <v>#REF!</v>
      </c>
      <c r="AF30" t="e">
        <f t="shared" si="8"/>
        <v>#REF!</v>
      </c>
      <c r="AG30" t="e">
        <f t="shared" si="9"/>
        <v>#REF!</v>
      </c>
      <c r="AH30" t="e">
        <f t="shared" si="10"/>
        <v>#REF!</v>
      </c>
      <c r="AJ30" s="191" t="e">
        <f t="shared" si="11"/>
        <v>#REF!</v>
      </c>
      <c r="AK30" s="231" t="e">
        <f>AJ30+(#REF!+#REF!)</f>
        <v>#REF!</v>
      </c>
      <c r="AL30" s="232"/>
      <c r="AQ30" s="218">
        <v>25</v>
      </c>
      <c r="AR30" s="224">
        <f t="shared" si="12"/>
        <v>0</v>
      </c>
    </row>
    <row r="31" spans="1:44" x14ac:dyDescent="0.25">
      <c r="A31" s="25" t="s">
        <v>30</v>
      </c>
      <c r="B31" s="98">
        <v>415</v>
      </c>
      <c r="C31" s="147">
        <v>172</v>
      </c>
      <c r="D31" s="92">
        <f>(C31/B31)-1</f>
        <v>-0.58554216867469877</v>
      </c>
      <c r="E31" s="34">
        <v>224</v>
      </c>
      <c r="F31" s="93">
        <f>(C31/E31)-1</f>
        <v>-0.2321428571428571</v>
      </c>
      <c r="G31" s="94">
        <f t="shared" si="14"/>
        <v>3.44</v>
      </c>
      <c r="H31" s="95">
        <f>G31/C31</f>
        <v>0.02</v>
      </c>
      <c r="I31" s="94">
        <v>5</v>
      </c>
      <c r="J31" s="96">
        <f t="shared" si="3"/>
        <v>163.56</v>
      </c>
      <c r="K31" s="97">
        <f t="shared" si="4"/>
        <v>-0.26982142857142855</v>
      </c>
      <c r="L31" s="177"/>
      <c r="M31" s="177"/>
      <c r="N31" s="177"/>
      <c r="O31" s="29"/>
      <c r="Q31" s="208">
        <v>143</v>
      </c>
      <c r="S31" s="99">
        <f t="shared" si="5"/>
        <v>17.120000000000005</v>
      </c>
      <c r="T31" s="12">
        <f t="shared" si="6"/>
        <v>0.10691981014239323</v>
      </c>
      <c r="U31" s="12"/>
      <c r="V31" s="12"/>
      <c r="X31" s="100"/>
      <c r="Y31" s="100"/>
      <c r="AA31" s="94">
        <v>5</v>
      </c>
      <c r="AB31" s="94">
        <v>5</v>
      </c>
      <c r="AC31" s="94">
        <v>5</v>
      </c>
      <c r="AE31" s="191" t="e">
        <f t="shared" si="7"/>
        <v>#REF!</v>
      </c>
      <c r="AF31" t="e">
        <f t="shared" si="8"/>
        <v>#REF!</v>
      </c>
      <c r="AG31" t="e">
        <f t="shared" si="9"/>
        <v>#REF!</v>
      </c>
      <c r="AH31" t="e">
        <f t="shared" si="10"/>
        <v>#REF!</v>
      </c>
      <c r="AJ31" s="191" t="e">
        <f t="shared" si="11"/>
        <v>#REF!</v>
      </c>
      <c r="AK31" s="231" t="e">
        <f>AJ31+(#REF!+#REF!)</f>
        <v>#REF!</v>
      </c>
      <c r="AL31" s="232"/>
      <c r="AQ31" s="218">
        <v>172</v>
      </c>
      <c r="AR31" s="224">
        <f t="shared" si="12"/>
        <v>0</v>
      </c>
    </row>
    <row r="32" spans="1:44" x14ac:dyDescent="0.25">
      <c r="A32" s="16" t="s">
        <v>31</v>
      </c>
      <c r="B32" s="98">
        <v>460</v>
      </c>
      <c r="C32" s="148">
        <v>252</v>
      </c>
      <c r="D32" s="92">
        <f t="shared" si="0"/>
        <v>-0.45217391304347831</v>
      </c>
      <c r="E32" s="171">
        <v>242</v>
      </c>
      <c r="F32" s="93">
        <f t="shared" si="1"/>
        <v>4.1322314049586861E-2</v>
      </c>
      <c r="G32" s="94">
        <f t="shared" si="14"/>
        <v>5.04</v>
      </c>
      <c r="H32" s="95">
        <f t="shared" si="2"/>
        <v>0.02</v>
      </c>
      <c r="I32" s="94">
        <v>30</v>
      </c>
      <c r="J32" s="94">
        <f t="shared" si="3"/>
        <v>216.96</v>
      </c>
      <c r="K32" s="93">
        <f t="shared" si="4"/>
        <v>-0.10347107438016523</v>
      </c>
      <c r="L32" s="177"/>
      <c r="M32" s="177"/>
      <c r="N32" s="177"/>
      <c r="O32" s="29"/>
      <c r="Q32" s="208">
        <v>105</v>
      </c>
      <c r="S32" s="99">
        <f t="shared" si="5"/>
        <v>106.92000000000002</v>
      </c>
      <c r="T32" s="12">
        <f t="shared" si="6"/>
        <v>0.50453001132502839</v>
      </c>
      <c r="U32" s="12"/>
      <c r="V32" s="12"/>
      <c r="X32" s="100"/>
      <c r="Y32" s="100"/>
      <c r="AA32" s="94">
        <v>30</v>
      </c>
      <c r="AB32" s="94">
        <v>30</v>
      </c>
      <c r="AC32" s="94">
        <v>30</v>
      </c>
      <c r="AE32" s="191" t="e">
        <f t="shared" si="7"/>
        <v>#REF!</v>
      </c>
      <c r="AF32" t="e">
        <f t="shared" si="8"/>
        <v>#REF!</v>
      </c>
      <c r="AG32" t="e">
        <f t="shared" si="9"/>
        <v>#REF!</v>
      </c>
      <c r="AH32" t="e">
        <f t="shared" si="10"/>
        <v>#REF!</v>
      </c>
      <c r="AJ32" s="191" t="e">
        <f t="shared" si="11"/>
        <v>#REF!</v>
      </c>
      <c r="AK32" s="231" t="e">
        <f>AJ32+(#REF!+#REF!)</f>
        <v>#REF!</v>
      </c>
      <c r="AL32" s="232"/>
      <c r="AQ32" s="218">
        <v>252</v>
      </c>
      <c r="AR32" s="224">
        <f t="shared" si="12"/>
        <v>0</v>
      </c>
    </row>
    <row r="33" spans="1:44" x14ac:dyDescent="0.25">
      <c r="A33" s="16" t="s">
        <v>32</v>
      </c>
      <c r="B33" s="98">
        <v>695</v>
      </c>
      <c r="C33" s="147">
        <v>272</v>
      </c>
      <c r="D33" s="92">
        <f t="shared" si="0"/>
        <v>-0.6086330935251798</v>
      </c>
      <c r="E33" s="171">
        <v>262</v>
      </c>
      <c r="F33" s="93">
        <f t="shared" si="1"/>
        <v>3.8167938931297662E-2</v>
      </c>
      <c r="G33" s="94">
        <f t="shared" si="14"/>
        <v>5.44</v>
      </c>
      <c r="H33" s="95">
        <f t="shared" si="2"/>
        <v>0.02</v>
      </c>
      <c r="I33" s="94">
        <v>30</v>
      </c>
      <c r="J33" s="94">
        <f t="shared" si="3"/>
        <v>236.56</v>
      </c>
      <c r="K33" s="93">
        <f t="shared" si="4"/>
        <v>-9.7099236641221331E-2</v>
      </c>
      <c r="L33" s="177"/>
      <c r="M33" s="177"/>
      <c r="N33" s="177"/>
      <c r="O33" s="29"/>
      <c r="Q33" s="208">
        <v>180</v>
      </c>
      <c r="S33" s="99">
        <f t="shared" si="5"/>
        <v>51.120000000000005</v>
      </c>
      <c r="T33" s="12">
        <f t="shared" si="6"/>
        <v>0.22118380062305298</v>
      </c>
      <c r="U33" s="12"/>
      <c r="V33" s="12"/>
      <c r="X33" s="100"/>
      <c r="Y33" s="100"/>
      <c r="AA33" s="94">
        <v>30</v>
      </c>
      <c r="AB33" s="94">
        <v>30</v>
      </c>
      <c r="AC33" s="94">
        <v>30</v>
      </c>
      <c r="AE33" s="191" t="e">
        <f t="shared" si="7"/>
        <v>#REF!</v>
      </c>
      <c r="AF33" t="e">
        <f t="shared" si="8"/>
        <v>#REF!</v>
      </c>
      <c r="AG33" t="e">
        <f t="shared" si="9"/>
        <v>#REF!</v>
      </c>
      <c r="AH33" t="e">
        <f t="shared" si="10"/>
        <v>#REF!</v>
      </c>
      <c r="AJ33" s="191" t="e">
        <f t="shared" si="11"/>
        <v>#REF!</v>
      </c>
      <c r="AK33" s="231" t="e">
        <f>AJ33+(#REF!+#REF!)</f>
        <v>#REF!</v>
      </c>
      <c r="AL33" s="232"/>
      <c r="AQ33" s="221">
        <v>272</v>
      </c>
      <c r="AR33" s="224">
        <f t="shared" si="12"/>
        <v>0</v>
      </c>
    </row>
    <row r="34" spans="1:44" x14ac:dyDescent="0.25">
      <c r="A34" s="152" t="s">
        <v>33</v>
      </c>
      <c r="B34" s="98">
        <v>167</v>
      </c>
      <c r="C34" s="147">
        <v>86</v>
      </c>
      <c r="D34" s="92">
        <f t="shared" si="0"/>
        <v>-0.48502994011976053</v>
      </c>
      <c r="E34" s="48">
        <v>83.5</v>
      </c>
      <c r="F34" s="93">
        <f t="shared" si="1"/>
        <v>2.9940119760478945E-2</v>
      </c>
      <c r="G34" s="94">
        <f t="shared" si="14"/>
        <v>1.72</v>
      </c>
      <c r="H34" s="95">
        <f t="shared" si="2"/>
        <v>0.02</v>
      </c>
      <c r="I34" s="94">
        <v>10</v>
      </c>
      <c r="J34" s="94">
        <f t="shared" si="3"/>
        <v>74.28</v>
      </c>
      <c r="K34" s="93">
        <f t="shared" si="4"/>
        <v>-0.11041916167664667</v>
      </c>
      <c r="L34" s="177"/>
      <c r="M34" s="177"/>
      <c r="N34" s="177"/>
      <c r="O34" s="29"/>
      <c r="Q34" s="208">
        <v>48</v>
      </c>
      <c r="S34" s="99">
        <f t="shared" si="5"/>
        <v>24.560000000000002</v>
      </c>
      <c r="T34" s="12">
        <f t="shared" si="6"/>
        <v>0.33847850055126794</v>
      </c>
      <c r="U34" s="12"/>
      <c r="V34" s="12"/>
      <c r="X34" s="100"/>
      <c r="Y34" s="100"/>
      <c r="AA34" s="94">
        <v>10</v>
      </c>
      <c r="AB34" s="94">
        <v>10</v>
      </c>
      <c r="AC34" s="94">
        <v>10</v>
      </c>
      <c r="AE34" s="191" t="e">
        <f t="shared" si="7"/>
        <v>#REF!</v>
      </c>
      <c r="AF34" t="e">
        <f t="shared" si="8"/>
        <v>#REF!</v>
      </c>
      <c r="AG34" t="e">
        <f t="shared" si="9"/>
        <v>#REF!</v>
      </c>
      <c r="AH34" t="e">
        <f t="shared" si="10"/>
        <v>#REF!</v>
      </c>
      <c r="AJ34" s="191" t="e">
        <f t="shared" si="11"/>
        <v>#REF!</v>
      </c>
      <c r="AK34" s="231" t="e">
        <f>AJ34+(#REF!+#REF!)</f>
        <v>#REF!</v>
      </c>
      <c r="AL34" s="232"/>
      <c r="AQ34" s="221">
        <v>86</v>
      </c>
      <c r="AR34" s="224">
        <f t="shared" si="12"/>
        <v>0</v>
      </c>
    </row>
    <row r="35" spans="1:44" x14ac:dyDescent="0.25">
      <c r="A35" s="23" t="s">
        <v>34</v>
      </c>
      <c r="B35" s="98">
        <v>154</v>
      </c>
      <c r="C35" s="147">
        <v>80</v>
      </c>
      <c r="D35" s="92">
        <f t="shared" si="0"/>
        <v>-0.48051948051948057</v>
      </c>
      <c r="E35" s="48">
        <v>77</v>
      </c>
      <c r="F35" s="93">
        <f t="shared" si="1"/>
        <v>3.8961038961038863E-2</v>
      </c>
      <c r="G35" s="94">
        <f t="shared" si="14"/>
        <v>1.6</v>
      </c>
      <c r="H35" s="95">
        <f t="shared" si="2"/>
        <v>0.02</v>
      </c>
      <c r="I35" s="94">
        <v>10</v>
      </c>
      <c r="J35" s="94">
        <f t="shared" si="3"/>
        <v>68.400000000000006</v>
      </c>
      <c r="K35" s="93">
        <f t="shared" si="4"/>
        <v>-0.11168831168831161</v>
      </c>
      <c r="L35" s="177"/>
      <c r="M35" s="177"/>
      <c r="N35" s="177"/>
      <c r="O35" s="29"/>
      <c r="Q35" s="208">
        <v>52</v>
      </c>
      <c r="S35" s="99">
        <f t="shared" si="5"/>
        <v>14.800000000000011</v>
      </c>
      <c r="T35" s="12">
        <f t="shared" si="6"/>
        <v>0.22155688622754505</v>
      </c>
      <c r="U35" s="12"/>
      <c r="V35" s="12"/>
      <c r="X35" s="100"/>
      <c r="Y35" s="100"/>
      <c r="AA35" s="94">
        <v>10</v>
      </c>
      <c r="AB35" s="94">
        <v>10</v>
      </c>
      <c r="AC35" s="94">
        <v>10</v>
      </c>
      <c r="AE35" s="191" t="e">
        <f t="shared" si="7"/>
        <v>#REF!</v>
      </c>
      <c r="AF35" t="e">
        <f t="shared" si="8"/>
        <v>#REF!</v>
      </c>
      <c r="AG35" t="e">
        <f t="shared" si="9"/>
        <v>#REF!</v>
      </c>
      <c r="AH35" t="e">
        <f t="shared" si="10"/>
        <v>#REF!</v>
      </c>
      <c r="AJ35" s="191" t="e">
        <f t="shared" si="11"/>
        <v>#REF!</v>
      </c>
      <c r="AK35" s="231" t="e">
        <f>AJ35+(#REF!+#REF!)</f>
        <v>#REF!</v>
      </c>
      <c r="AL35" s="232"/>
      <c r="AQ35" s="221">
        <v>80</v>
      </c>
      <c r="AR35" s="224">
        <f t="shared" si="12"/>
        <v>0</v>
      </c>
    </row>
    <row r="36" spans="1:44" x14ac:dyDescent="0.25">
      <c r="A36" s="23" t="s">
        <v>35</v>
      </c>
      <c r="B36" s="98">
        <v>152</v>
      </c>
      <c r="C36" s="148">
        <v>79</v>
      </c>
      <c r="D36" s="92">
        <f t="shared" si="0"/>
        <v>-0.48026315789473684</v>
      </c>
      <c r="E36" s="48">
        <v>76</v>
      </c>
      <c r="F36" s="93">
        <f t="shared" si="1"/>
        <v>3.9473684210526327E-2</v>
      </c>
      <c r="G36" s="94">
        <f t="shared" si="14"/>
        <v>1.58</v>
      </c>
      <c r="H36" s="95">
        <f t="shared" si="2"/>
        <v>0.02</v>
      </c>
      <c r="I36" s="94">
        <v>10</v>
      </c>
      <c r="J36" s="94">
        <f t="shared" si="3"/>
        <v>67.42</v>
      </c>
      <c r="K36" s="93">
        <f t="shared" si="4"/>
        <v>-0.11289473684210527</v>
      </c>
      <c r="L36" s="177"/>
      <c r="M36" s="177"/>
      <c r="N36" s="177"/>
      <c r="O36" s="29"/>
      <c r="Q36" s="208">
        <v>50</v>
      </c>
      <c r="S36" s="99">
        <f t="shared" si="5"/>
        <v>15.840000000000003</v>
      </c>
      <c r="T36" s="12">
        <f t="shared" si="6"/>
        <v>0.2405832320777643</v>
      </c>
      <c r="U36" s="12"/>
      <c r="V36" s="12"/>
      <c r="X36" s="100"/>
      <c r="Y36" s="100"/>
      <c r="AA36" s="94">
        <v>10</v>
      </c>
      <c r="AB36" s="94">
        <v>10</v>
      </c>
      <c r="AC36" s="94">
        <v>10</v>
      </c>
      <c r="AE36" s="191" t="e">
        <f t="shared" si="7"/>
        <v>#REF!</v>
      </c>
      <c r="AF36" t="e">
        <f t="shared" si="8"/>
        <v>#REF!</v>
      </c>
      <c r="AG36" t="e">
        <f t="shared" si="9"/>
        <v>#REF!</v>
      </c>
      <c r="AH36" t="e">
        <f t="shared" si="10"/>
        <v>#REF!</v>
      </c>
      <c r="AJ36" s="191" t="e">
        <f t="shared" si="11"/>
        <v>#REF!</v>
      </c>
      <c r="AK36" s="231" t="e">
        <f>AJ36+(#REF!+#REF!)</f>
        <v>#REF!</v>
      </c>
      <c r="AL36" s="232"/>
      <c r="AQ36" s="221">
        <v>79</v>
      </c>
      <c r="AR36" s="224">
        <f t="shared" si="12"/>
        <v>0</v>
      </c>
    </row>
    <row r="37" spans="1:44" x14ac:dyDescent="0.25">
      <c r="A37" s="20" t="s">
        <v>36</v>
      </c>
      <c r="B37" s="98">
        <v>246</v>
      </c>
      <c r="C37" s="148">
        <v>120</v>
      </c>
      <c r="D37" s="92">
        <f>(C37/B37)-1</f>
        <v>-0.51219512195121952</v>
      </c>
      <c r="E37" s="48">
        <v>123</v>
      </c>
      <c r="F37" s="93">
        <f>(C37/E37)-1</f>
        <v>-2.4390243902439046E-2</v>
      </c>
      <c r="G37" s="94">
        <f t="shared" si="14"/>
        <v>2.4</v>
      </c>
      <c r="H37" s="95">
        <f>G37/C37</f>
        <v>0.02</v>
      </c>
      <c r="I37" s="94">
        <v>10</v>
      </c>
      <c r="J37" s="96">
        <f t="shared" si="3"/>
        <v>107.6</v>
      </c>
      <c r="K37" s="97">
        <f t="shared" si="4"/>
        <v>-0.12520325203252036</v>
      </c>
      <c r="L37" s="177"/>
      <c r="M37" s="177"/>
      <c r="N37" s="177"/>
      <c r="P37" s="31"/>
      <c r="Q37" s="208">
        <v>86</v>
      </c>
      <c r="S37" s="99">
        <f t="shared" si="5"/>
        <v>19.199999999999989</v>
      </c>
      <c r="T37" s="12">
        <f t="shared" si="6"/>
        <v>0.18250950570342198</v>
      </c>
      <c r="U37" s="12"/>
      <c r="V37" s="12"/>
      <c r="X37" s="100"/>
      <c r="Y37" s="100"/>
      <c r="AA37" s="94">
        <v>10</v>
      </c>
      <c r="AB37" s="94">
        <v>10</v>
      </c>
      <c r="AC37" s="212">
        <v>10</v>
      </c>
      <c r="AE37" s="191" t="e">
        <f t="shared" si="7"/>
        <v>#REF!</v>
      </c>
      <c r="AF37" t="e">
        <f t="shared" si="8"/>
        <v>#REF!</v>
      </c>
      <c r="AG37" t="e">
        <f t="shared" si="9"/>
        <v>#REF!</v>
      </c>
      <c r="AH37" t="e">
        <f t="shared" si="10"/>
        <v>#REF!</v>
      </c>
      <c r="AJ37" s="191" t="e">
        <f t="shared" si="11"/>
        <v>#REF!</v>
      </c>
      <c r="AK37" s="231" t="e">
        <f>AJ37+(#REF!+#REF!)</f>
        <v>#REF!</v>
      </c>
      <c r="AL37" s="232"/>
      <c r="AQ37" s="218">
        <v>120</v>
      </c>
      <c r="AR37" s="224">
        <f t="shared" si="12"/>
        <v>0</v>
      </c>
    </row>
    <row r="38" spans="1:44" x14ac:dyDescent="0.25">
      <c r="A38" s="20" t="s">
        <v>37</v>
      </c>
      <c r="B38" s="98">
        <v>188</v>
      </c>
      <c r="C38" s="148">
        <v>95</v>
      </c>
      <c r="D38" s="92">
        <f>(C38/B38)-1</f>
        <v>-0.49468085106382975</v>
      </c>
      <c r="E38" s="48">
        <v>94</v>
      </c>
      <c r="F38" s="93">
        <f>(C38/E38)-1</f>
        <v>1.0638297872340496E-2</v>
      </c>
      <c r="G38" s="94">
        <f t="shared" si="14"/>
        <v>1.9000000000000001</v>
      </c>
      <c r="H38" s="95">
        <f>G38/C38</f>
        <v>0.02</v>
      </c>
      <c r="I38" s="94">
        <v>10</v>
      </c>
      <c r="J38" s="96">
        <f t="shared" si="3"/>
        <v>83.1</v>
      </c>
      <c r="K38" s="97">
        <f t="shared" si="4"/>
        <v>-0.11595744680851072</v>
      </c>
      <c r="L38" s="177"/>
      <c r="M38" s="177"/>
      <c r="N38" s="177"/>
      <c r="P38" s="31"/>
      <c r="Q38" s="208">
        <v>69</v>
      </c>
      <c r="S38" s="99">
        <f t="shared" si="5"/>
        <v>12.199999999999989</v>
      </c>
      <c r="T38" s="12">
        <f t="shared" si="6"/>
        <v>0.15024630541871908</v>
      </c>
      <c r="U38" s="12"/>
      <c r="V38" s="12"/>
      <c r="X38" s="100"/>
      <c r="Y38" s="100"/>
      <c r="AA38" s="94">
        <v>10</v>
      </c>
      <c r="AB38" s="94">
        <v>10</v>
      </c>
      <c r="AC38" s="212">
        <v>10</v>
      </c>
      <c r="AE38" s="191" t="e">
        <f t="shared" si="7"/>
        <v>#REF!</v>
      </c>
      <c r="AF38" t="e">
        <f t="shared" si="8"/>
        <v>#REF!</v>
      </c>
      <c r="AG38" t="e">
        <f t="shared" si="9"/>
        <v>#REF!</v>
      </c>
      <c r="AH38" t="e">
        <f t="shared" si="10"/>
        <v>#REF!</v>
      </c>
      <c r="AJ38" s="191" t="e">
        <f t="shared" si="11"/>
        <v>#REF!</v>
      </c>
      <c r="AK38" s="231" t="e">
        <f>AJ38+(#REF!+#REF!)</f>
        <v>#REF!</v>
      </c>
      <c r="AL38" s="232"/>
      <c r="AQ38" s="218">
        <v>95</v>
      </c>
      <c r="AR38" s="224">
        <f t="shared" si="12"/>
        <v>0</v>
      </c>
    </row>
    <row r="39" spans="1:44" x14ac:dyDescent="0.25">
      <c r="A39" s="20" t="s">
        <v>38</v>
      </c>
      <c r="B39" s="98">
        <v>500</v>
      </c>
      <c r="C39" s="148">
        <v>168</v>
      </c>
      <c r="D39" s="92">
        <f>(C39/B39)-1</f>
        <v>-0.66399999999999992</v>
      </c>
      <c r="E39" s="34">
        <v>232</v>
      </c>
      <c r="F39" s="93">
        <f>(C39/E39)-1</f>
        <v>-0.27586206896551724</v>
      </c>
      <c r="G39" s="94">
        <f t="shared" si="14"/>
        <v>3.36</v>
      </c>
      <c r="H39" s="95">
        <f>G39/C39</f>
        <v>0.02</v>
      </c>
      <c r="I39" s="94">
        <v>5</v>
      </c>
      <c r="J39" s="96">
        <f t="shared" si="3"/>
        <v>159.63999999999999</v>
      </c>
      <c r="K39" s="97">
        <f t="shared" si="4"/>
        <v>-0.31189655172413799</v>
      </c>
      <c r="L39" s="177"/>
      <c r="M39" s="177"/>
      <c r="N39" s="177"/>
      <c r="P39" s="31"/>
      <c r="Q39" s="208">
        <v>119</v>
      </c>
      <c r="S39" s="99">
        <f t="shared" si="5"/>
        <v>37.279999999999973</v>
      </c>
      <c r="T39" s="12">
        <f t="shared" si="6"/>
        <v>0.23854619912976696</v>
      </c>
      <c r="U39" s="12"/>
      <c r="V39" s="12"/>
      <c r="X39" s="100"/>
      <c r="Y39" s="100"/>
      <c r="AA39" s="94">
        <v>5</v>
      </c>
      <c r="AB39" s="94">
        <v>5</v>
      </c>
      <c r="AC39" s="212">
        <v>5</v>
      </c>
      <c r="AE39" s="191" t="e">
        <f t="shared" si="7"/>
        <v>#REF!</v>
      </c>
      <c r="AF39" t="e">
        <f t="shared" si="8"/>
        <v>#REF!</v>
      </c>
      <c r="AG39" t="e">
        <f t="shared" si="9"/>
        <v>#REF!</v>
      </c>
      <c r="AH39" t="e">
        <f t="shared" si="10"/>
        <v>#REF!</v>
      </c>
      <c r="AJ39" s="191" t="e">
        <f t="shared" si="11"/>
        <v>#REF!</v>
      </c>
      <c r="AK39" s="231" t="e">
        <f>AJ39+(#REF!+#REF!)</f>
        <v>#REF!</v>
      </c>
      <c r="AL39" s="232"/>
      <c r="AQ39" s="221">
        <v>168</v>
      </c>
      <c r="AR39" s="224">
        <f t="shared" si="12"/>
        <v>0</v>
      </c>
    </row>
    <row r="40" spans="1:44" x14ac:dyDescent="0.25">
      <c r="A40" s="27" t="s">
        <v>39</v>
      </c>
      <c r="B40" s="98">
        <v>760</v>
      </c>
      <c r="C40" s="148">
        <v>311</v>
      </c>
      <c r="D40" s="92">
        <f>(C40/B40)-1</f>
        <v>-0.59078947368421053</v>
      </c>
      <c r="E40" s="34">
        <v>406</v>
      </c>
      <c r="F40" s="93">
        <f>(C40/E40)-1</f>
        <v>-0.23399014778325122</v>
      </c>
      <c r="G40" s="94">
        <f t="shared" si="14"/>
        <v>6.22</v>
      </c>
      <c r="H40" s="95">
        <f>G40/C40</f>
        <v>0.02</v>
      </c>
      <c r="I40" s="94">
        <v>5</v>
      </c>
      <c r="J40" s="96">
        <f t="shared" si="3"/>
        <v>299.77999999999997</v>
      </c>
      <c r="K40" s="97">
        <f t="shared" si="4"/>
        <v>-0.26162561576354681</v>
      </c>
      <c r="L40" s="177"/>
      <c r="M40" s="177"/>
      <c r="N40" s="177"/>
      <c r="P40" s="31"/>
      <c r="Q40" s="208">
        <v>219</v>
      </c>
      <c r="S40" s="99">
        <f t="shared" si="5"/>
        <v>74.559999999999945</v>
      </c>
      <c r="T40" s="12">
        <f t="shared" si="6"/>
        <v>0.25398555661534256</v>
      </c>
      <c r="U40" s="12"/>
      <c r="V40" s="12"/>
      <c r="X40" s="100"/>
      <c r="Y40" s="100"/>
      <c r="AA40" s="94">
        <v>5</v>
      </c>
      <c r="AB40" s="94">
        <v>5</v>
      </c>
      <c r="AC40" s="212">
        <v>5</v>
      </c>
      <c r="AE40" s="191" t="e">
        <f t="shared" si="7"/>
        <v>#REF!</v>
      </c>
      <c r="AF40" t="e">
        <f t="shared" si="8"/>
        <v>#REF!</v>
      </c>
      <c r="AG40" t="e">
        <f t="shared" si="9"/>
        <v>#REF!</v>
      </c>
      <c r="AH40" t="e">
        <f t="shared" si="10"/>
        <v>#REF!</v>
      </c>
      <c r="AJ40" s="191" t="e">
        <f t="shared" si="11"/>
        <v>#REF!</v>
      </c>
      <c r="AK40" s="231" t="e">
        <f>AJ40+(#REF!+#REF!)</f>
        <v>#REF!</v>
      </c>
      <c r="AL40" s="232"/>
      <c r="AQ40" s="218">
        <v>311</v>
      </c>
      <c r="AR40" s="224">
        <f t="shared" si="12"/>
        <v>0</v>
      </c>
    </row>
    <row r="41" spans="1:44" x14ac:dyDescent="0.25">
      <c r="A41" s="16" t="s">
        <v>40</v>
      </c>
      <c r="B41" s="98">
        <v>580</v>
      </c>
      <c r="C41" s="148">
        <v>312</v>
      </c>
      <c r="D41" s="92">
        <f t="shared" si="0"/>
        <v>-0.46206896551724141</v>
      </c>
      <c r="E41" s="171">
        <v>303</v>
      </c>
      <c r="F41" s="93">
        <f t="shared" si="1"/>
        <v>2.9702970297029729E-2</v>
      </c>
      <c r="G41" s="94">
        <f t="shared" si="14"/>
        <v>6.24</v>
      </c>
      <c r="H41" s="95">
        <f t="shared" si="2"/>
        <v>0.02</v>
      </c>
      <c r="I41" s="94">
        <v>10</v>
      </c>
      <c r="J41" s="94">
        <f t="shared" si="3"/>
        <v>295.76</v>
      </c>
      <c r="K41" s="93">
        <f t="shared" si="4"/>
        <v>-2.3894389438943953E-2</v>
      </c>
      <c r="L41" s="177"/>
      <c r="M41" s="177"/>
      <c r="N41" s="177"/>
      <c r="O41" s="29"/>
      <c r="P41" s="31"/>
      <c r="Q41" s="208">
        <v>119</v>
      </c>
      <c r="S41" s="99">
        <f t="shared" si="5"/>
        <v>170.51999999999998</v>
      </c>
      <c r="T41" s="12">
        <f t="shared" si="6"/>
        <v>0.58897485493230173</v>
      </c>
      <c r="U41" s="12"/>
      <c r="V41" s="12"/>
      <c r="X41" s="100"/>
      <c r="Y41" s="100"/>
      <c r="AA41" s="94">
        <v>10</v>
      </c>
      <c r="AB41" s="94">
        <v>10</v>
      </c>
      <c r="AC41" s="94">
        <v>10</v>
      </c>
      <c r="AE41" s="191" t="e">
        <f t="shared" si="7"/>
        <v>#REF!</v>
      </c>
      <c r="AF41" t="e">
        <f t="shared" si="8"/>
        <v>#REF!</v>
      </c>
      <c r="AG41" t="e">
        <f t="shared" si="9"/>
        <v>#REF!</v>
      </c>
      <c r="AH41" t="e">
        <f t="shared" si="10"/>
        <v>#REF!</v>
      </c>
      <c r="AJ41" s="191" t="e">
        <f t="shared" si="11"/>
        <v>#REF!</v>
      </c>
      <c r="AK41" s="231" t="e">
        <f>AJ41+(#REF!+#REF!)</f>
        <v>#REF!</v>
      </c>
      <c r="AL41" s="232"/>
      <c r="AQ41" s="218">
        <v>312</v>
      </c>
      <c r="AR41" s="224">
        <f t="shared" si="12"/>
        <v>0</v>
      </c>
    </row>
    <row r="42" spans="1:44" x14ac:dyDescent="0.25">
      <c r="A42" s="16" t="s">
        <v>41</v>
      </c>
      <c r="B42" s="98">
        <v>790</v>
      </c>
      <c r="C42" s="148">
        <v>312</v>
      </c>
      <c r="D42" s="92">
        <f t="shared" si="0"/>
        <v>-0.60506329113924051</v>
      </c>
      <c r="E42" s="171">
        <v>303</v>
      </c>
      <c r="F42" s="93">
        <f t="shared" si="1"/>
        <v>2.9702970297029729E-2</v>
      </c>
      <c r="G42" s="94">
        <f t="shared" si="14"/>
        <v>6.24</v>
      </c>
      <c r="H42" s="95">
        <f t="shared" si="2"/>
        <v>0.02</v>
      </c>
      <c r="I42" s="94">
        <v>10</v>
      </c>
      <c r="J42" s="94">
        <f t="shared" si="3"/>
        <v>295.76</v>
      </c>
      <c r="K42" s="93">
        <f t="shared" si="4"/>
        <v>-2.3894389438943953E-2</v>
      </c>
      <c r="L42" s="177"/>
      <c r="M42" s="177"/>
      <c r="N42" s="177"/>
      <c r="O42" s="29"/>
      <c r="P42" s="31"/>
      <c r="Q42" s="208">
        <v>175</v>
      </c>
      <c r="S42" s="99">
        <f t="shared" si="5"/>
        <v>114.51999999999998</v>
      </c>
      <c r="T42" s="12">
        <f t="shared" si="6"/>
        <v>0.39555125725338486</v>
      </c>
      <c r="U42" s="12"/>
      <c r="V42" s="12"/>
      <c r="X42" s="100"/>
      <c r="Y42" s="100"/>
      <c r="AA42" s="94">
        <v>10</v>
      </c>
      <c r="AB42" s="94">
        <v>10</v>
      </c>
      <c r="AC42" s="94">
        <v>10</v>
      </c>
      <c r="AE42" s="191" t="e">
        <f t="shared" si="7"/>
        <v>#REF!</v>
      </c>
      <c r="AF42" t="e">
        <f t="shared" si="8"/>
        <v>#REF!</v>
      </c>
      <c r="AG42" t="e">
        <f t="shared" si="9"/>
        <v>#REF!</v>
      </c>
      <c r="AH42" t="e">
        <f t="shared" si="10"/>
        <v>#REF!</v>
      </c>
      <c r="AJ42" s="191" t="e">
        <f t="shared" si="11"/>
        <v>#REF!</v>
      </c>
      <c r="AK42" s="231" t="e">
        <f>AJ42+(#REF!+#REF!)</f>
        <v>#REF!</v>
      </c>
      <c r="AL42" s="232"/>
      <c r="AQ42" s="218">
        <v>312</v>
      </c>
      <c r="AR42" s="224">
        <f t="shared" si="12"/>
        <v>0</v>
      </c>
    </row>
    <row r="43" spans="1:44" x14ac:dyDescent="0.25">
      <c r="A43" s="16" t="s">
        <v>42</v>
      </c>
      <c r="B43" s="98">
        <v>95</v>
      </c>
      <c r="C43" s="148">
        <v>43</v>
      </c>
      <c r="D43" s="92">
        <f t="shared" si="0"/>
        <v>-0.5473684210526315</v>
      </c>
      <c r="E43" s="171">
        <v>45</v>
      </c>
      <c r="F43" s="93">
        <f t="shared" si="1"/>
        <v>-4.4444444444444398E-2</v>
      </c>
      <c r="G43" s="94">
        <f t="shared" si="14"/>
        <v>0.86</v>
      </c>
      <c r="H43" s="95">
        <f t="shared" si="2"/>
        <v>0.02</v>
      </c>
      <c r="I43" s="94">
        <v>0</v>
      </c>
      <c r="J43" s="94">
        <f t="shared" si="3"/>
        <v>42.14</v>
      </c>
      <c r="K43" s="93">
        <f t="shared" si="4"/>
        <v>-6.3555555555555587E-2</v>
      </c>
      <c r="L43" s="177"/>
      <c r="M43" s="177"/>
      <c r="N43" s="177"/>
      <c r="O43" s="29"/>
      <c r="Q43" s="208">
        <v>29</v>
      </c>
      <c r="S43" s="99">
        <f t="shared" si="5"/>
        <v>12.280000000000001</v>
      </c>
      <c r="T43" s="12">
        <f t="shared" si="6"/>
        <v>0.29748062015503879</v>
      </c>
      <c r="U43" s="12"/>
      <c r="V43" s="12"/>
      <c r="X43" s="100"/>
      <c r="Y43" s="100"/>
      <c r="AA43" s="94">
        <v>0</v>
      </c>
      <c r="AB43" s="94">
        <v>0</v>
      </c>
      <c r="AC43" s="94">
        <v>0</v>
      </c>
      <c r="AE43" s="191" t="e">
        <f t="shared" si="7"/>
        <v>#REF!</v>
      </c>
      <c r="AF43" t="e">
        <f t="shared" si="8"/>
        <v>#REF!</v>
      </c>
      <c r="AG43" t="e">
        <f t="shared" si="9"/>
        <v>#REF!</v>
      </c>
      <c r="AH43" t="e">
        <f t="shared" si="10"/>
        <v>#REF!</v>
      </c>
      <c r="AJ43" s="191" t="e">
        <f t="shared" si="11"/>
        <v>#REF!</v>
      </c>
      <c r="AK43" s="231" t="e">
        <f>AJ43+(#REF!+#REF!)</f>
        <v>#REF!</v>
      </c>
      <c r="AL43" s="232"/>
      <c r="AQ43" s="218">
        <v>43</v>
      </c>
      <c r="AR43" s="224">
        <f t="shared" si="12"/>
        <v>0</v>
      </c>
    </row>
    <row r="44" spans="1:44" x14ac:dyDescent="0.25">
      <c r="A44" s="20" t="s">
        <v>43</v>
      </c>
      <c r="B44" s="98">
        <v>420</v>
      </c>
      <c r="C44" s="148">
        <v>233</v>
      </c>
      <c r="D44" s="92">
        <f t="shared" si="0"/>
        <v>-0.44523809523809521</v>
      </c>
      <c r="E44" s="34">
        <v>244</v>
      </c>
      <c r="F44" s="93">
        <f t="shared" si="1"/>
        <v>-4.5081967213114749E-2</v>
      </c>
      <c r="G44" s="94">
        <f t="shared" si="14"/>
        <v>4.66</v>
      </c>
      <c r="H44" s="95">
        <f t="shared" si="2"/>
        <v>0.02</v>
      </c>
      <c r="I44" s="94">
        <v>25</v>
      </c>
      <c r="J44" s="96">
        <f t="shared" si="3"/>
        <v>203.34</v>
      </c>
      <c r="K44" s="97">
        <f t="shared" si="4"/>
        <v>-0.1666393442622951</v>
      </c>
      <c r="L44" s="177"/>
      <c r="M44" s="177"/>
      <c r="N44" s="177"/>
      <c r="P44" s="31"/>
      <c r="Q44" s="208">
        <v>135</v>
      </c>
      <c r="S44" s="99">
        <f t="shared" si="5"/>
        <v>63.680000000000007</v>
      </c>
      <c r="T44" s="12">
        <f t="shared" si="6"/>
        <v>0.32051540165089593</v>
      </c>
      <c r="U44" s="12"/>
      <c r="V44" s="12"/>
      <c r="X44" s="100"/>
      <c r="Y44" s="100"/>
      <c r="AA44" s="94">
        <v>25</v>
      </c>
      <c r="AB44" s="94">
        <v>25</v>
      </c>
      <c r="AC44" s="212">
        <v>25</v>
      </c>
      <c r="AE44" s="191" t="e">
        <f t="shared" si="7"/>
        <v>#REF!</v>
      </c>
      <c r="AF44" t="e">
        <f t="shared" si="8"/>
        <v>#REF!</v>
      </c>
      <c r="AG44" t="e">
        <f t="shared" si="9"/>
        <v>#REF!</v>
      </c>
      <c r="AH44" t="e">
        <f t="shared" si="10"/>
        <v>#REF!</v>
      </c>
      <c r="AJ44" s="191" t="e">
        <f t="shared" si="11"/>
        <v>#REF!</v>
      </c>
      <c r="AK44" s="231" t="e">
        <f>AJ44+(#REF!+#REF!)</f>
        <v>#REF!</v>
      </c>
      <c r="AL44" s="232"/>
      <c r="AQ44" s="218">
        <v>233</v>
      </c>
      <c r="AR44" s="224">
        <f t="shared" si="12"/>
        <v>0</v>
      </c>
    </row>
    <row r="45" spans="1:44" x14ac:dyDescent="0.25">
      <c r="A45" s="24" t="s">
        <v>44</v>
      </c>
      <c r="B45" s="98">
        <v>625</v>
      </c>
      <c r="C45" s="148">
        <v>260</v>
      </c>
      <c r="D45" s="92">
        <f t="shared" si="0"/>
        <v>-0.58400000000000007</v>
      </c>
      <c r="E45" s="34">
        <v>348</v>
      </c>
      <c r="F45" s="93">
        <f t="shared" si="1"/>
        <v>-0.25287356321839083</v>
      </c>
      <c r="G45" s="94">
        <f t="shared" si="14"/>
        <v>5.2</v>
      </c>
      <c r="H45" s="95">
        <f t="shared" si="2"/>
        <v>0.02</v>
      </c>
      <c r="I45" s="94">
        <v>5</v>
      </c>
      <c r="J45" s="94">
        <f t="shared" si="3"/>
        <v>249.8</v>
      </c>
      <c r="K45" s="93">
        <f t="shared" si="4"/>
        <v>-0.28218390804597693</v>
      </c>
      <c r="L45" s="177"/>
      <c r="M45" s="177"/>
      <c r="N45" s="177"/>
      <c r="O45" s="29"/>
      <c r="Q45" s="208">
        <v>203</v>
      </c>
      <c r="S45" s="99">
        <f t="shared" si="5"/>
        <v>41.600000000000023</v>
      </c>
      <c r="T45" s="12">
        <f t="shared" si="6"/>
        <v>0.17007358953393303</v>
      </c>
      <c r="U45" s="12"/>
      <c r="V45" s="12"/>
      <c r="X45" s="100"/>
      <c r="Y45" s="100"/>
      <c r="AA45" s="94">
        <v>5</v>
      </c>
      <c r="AB45" s="94">
        <v>5</v>
      </c>
      <c r="AC45" s="94">
        <v>5</v>
      </c>
      <c r="AE45" s="191" t="e">
        <f t="shared" si="7"/>
        <v>#REF!</v>
      </c>
      <c r="AF45" t="e">
        <f t="shared" si="8"/>
        <v>#REF!</v>
      </c>
      <c r="AG45" t="e">
        <f t="shared" si="9"/>
        <v>#REF!</v>
      </c>
      <c r="AH45" t="e">
        <f t="shared" si="10"/>
        <v>#REF!</v>
      </c>
      <c r="AJ45" s="191" t="e">
        <f t="shared" si="11"/>
        <v>#REF!</v>
      </c>
      <c r="AK45" s="231" t="e">
        <f>AJ45+(#REF!+#REF!)</f>
        <v>#REF!</v>
      </c>
      <c r="AL45" s="232"/>
      <c r="AQ45" s="218">
        <v>260</v>
      </c>
      <c r="AR45" s="224">
        <f t="shared" si="12"/>
        <v>0</v>
      </c>
    </row>
    <row r="46" spans="1:44" x14ac:dyDescent="0.25">
      <c r="A46" s="26" t="s">
        <v>46</v>
      </c>
      <c r="B46" s="98">
        <v>365</v>
      </c>
      <c r="C46" s="148">
        <v>183</v>
      </c>
      <c r="D46" s="92">
        <f t="shared" si="0"/>
        <v>-0.49863013698630132</v>
      </c>
      <c r="E46" s="34">
        <v>209</v>
      </c>
      <c r="F46" s="93">
        <f t="shared" si="1"/>
        <v>-0.12440191387559807</v>
      </c>
      <c r="G46" s="94">
        <f t="shared" si="14"/>
        <v>3.66</v>
      </c>
      <c r="H46" s="95">
        <f t="shared" si="2"/>
        <v>0.02</v>
      </c>
      <c r="I46" s="94">
        <v>5</v>
      </c>
      <c r="J46" s="94">
        <f t="shared" si="3"/>
        <v>174.34</v>
      </c>
      <c r="K46" s="93">
        <f t="shared" si="4"/>
        <v>-0.16583732057416267</v>
      </c>
      <c r="L46" s="177"/>
      <c r="M46" s="177"/>
      <c r="N46" s="177"/>
      <c r="Q46" s="208">
        <v>138</v>
      </c>
      <c r="S46" s="99">
        <f t="shared" si="5"/>
        <v>32.680000000000007</v>
      </c>
      <c r="T46" s="12">
        <f t="shared" si="6"/>
        <v>0.19146941645183974</v>
      </c>
      <c r="U46" s="12"/>
      <c r="V46" s="12"/>
      <c r="X46" s="100"/>
      <c r="Y46" s="100"/>
      <c r="AA46" s="94">
        <v>5</v>
      </c>
      <c r="AB46" s="94">
        <v>5</v>
      </c>
      <c r="AC46" s="94">
        <v>5</v>
      </c>
      <c r="AE46" s="191" t="e">
        <f t="shared" si="7"/>
        <v>#REF!</v>
      </c>
      <c r="AF46" t="e">
        <f t="shared" si="8"/>
        <v>#REF!</v>
      </c>
      <c r="AG46" t="e">
        <f t="shared" si="9"/>
        <v>#REF!</v>
      </c>
      <c r="AH46" t="e">
        <f t="shared" si="10"/>
        <v>#REF!</v>
      </c>
      <c r="AJ46" s="191" t="e">
        <f t="shared" si="11"/>
        <v>#REF!</v>
      </c>
      <c r="AK46" s="231" t="e">
        <f>AJ46+(#REF!+#REF!)</f>
        <v>#REF!</v>
      </c>
      <c r="AL46" s="232"/>
      <c r="AQ46" s="221">
        <v>183</v>
      </c>
      <c r="AR46" s="224">
        <f t="shared" si="12"/>
        <v>0</v>
      </c>
    </row>
    <row r="47" spans="1:44" x14ac:dyDescent="0.25">
      <c r="A47" s="26" t="s">
        <v>47</v>
      </c>
      <c r="B47" s="98">
        <v>365</v>
      </c>
      <c r="C47" s="148">
        <v>183</v>
      </c>
      <c r="D47" s="92">
        <f t="shared" si="0"/>
        <v>-0.49863013698630132</v>
      </c>
      <c r="E47" s="34">
        <v>209</v>
      </c>
      <c r="F47" s="93">
        <f t="shared" si="1"/>
        <v>-0.12440191387559807</v>
      </c>
      <c r="G47" s="94">
        <f t="shared" si="14"/>
        <v>3.66</v>
      </c>
      <c r="H47" s="95">
        <f t="shared" si="2"/>
        <v>0.02</v>
      </c>
      <c r="I47" s="94">
        <v>5</v>
      </c>
      <c r="J47" s="94">
        <f t="shared" si="3"/>
        <v>174.34</v>
      </c>
      <c r="K47" s="93">
        <f t="shared" si="4"/>
        <v>-0.16583732057416267</v>
      </c>
      <c r="L47" s="177"/>
      <c r="M47" s="177"/>
      <c r="N47" s="177"/>
      <c r="Q47" s="208">
        <v>143</v>
      </c>
      <c r="S47" s="99">
        <f t="shared" si="5"/>
        <v>27.680000000000007</v>
      </c>
      <c r="T47" s="12">
        <f t="shared" si="6"/>
        <v>0.16217483009139913</v>
      </c>
      <c r="U47" s="12"/>
      <c r="V47" s="12"/>
      <c r="X47" s="100"/>
      <c r="Y47" s="100"/>
      <c r="AA47" s="94">
        <v>5</v>
      </c>
      <c r="AB47" s="94">
        <v>5</v>
      </c>
      <c r="AC47" s="94">
        <v>5</v>
      </c>
      <c r="AE47" s="191" t="e">
        <f t="shared" si="7"/>
        <v>#REF!</v>
      </c>
      <c r="AF47" t="e">
        <f t="shared" si="8"/>
        <v>#REF!</v>
      </c>
      <c r="AG47" t="e">
        <f t="shared" si="9"/>
        <v>#REF!</v>
      </c>
      <c r="AH47" t="e">
        <f t="shared" si="10"/>
        <v>#REF!</v>
      </c>
      <c r="AJ47" s="191" t="e">
        <f t="shared" si="11"/>
        <v>#REF!</v>
      </c>
      <c r="AK47" s="231" t="e">
        <f>AJ47+(#REF!+#REF!)</f>
        <v>#REF!</v>
      </c>
      <c r="AL47" s="232"/>
      <c r="AQ47" s="221">
        <v>183</v>
      </c>
      <c r="AR47" s="224">
        <f t="shared" si="12"/>
        <v>0</v>
      </c>
    </row>
    <row r="48" spans="1:44" x14ac:dyDescent="0.25">
      <c r="A48" s="26" t="s">
        <v>48</v>
      </c>
      <c r="B48" s="98">
        <v>200</v>
      </c>
      <c r="C48" s="147">
        <v>99</v>
      </c>
      <c r="D48" s="92">
        <f t="shared" si="0"/>
        <v>-0.505</v>
      </c>
      <c r="E48" s="34">
        <v>110</v>
      </c>
      <c r="F48" s="93">
        <f t="shared" si="1"/>
        <v>-9.9999999999999978E-2</v>
      </c>
      <c r="G48" s="94">
        <f t="shared" si="14"/>
        <v>1.98</v>
      </c>
      <c r="H48" s="95">
        <f t="shared" si="2"/>
        <v>0.02</v>
      </c>
      <c r="I48" s="94">
        <v>5</v>
      </c>
      <c r="J48" s="94">
        <f t="shared" si="3"/>
        <v>92.02</v>
      </c>
      <c r="K48" s="93">
        <f t="shared" si="4"/>
        <v>-0.16345454545454552</v>
      </c>
      <c r="L48" s="177"/>
      <c r="M48" s="177"/>
      <c r="N48" s="177"/>
      <c r="O48" s="29"/>
      <c r="Q48" s="208">
        <v>75</v>
      </c>
      <c r="S48" s="99">
        <f t="shared" si="5"/>
        <v>15.039999999999992</v>
      </c>
      <c r="T48" s="12">
        <f t="shared" si="6"/>
        <v>0.16703687250111054</v>
      </c>
      <c r="U48" s="12"/>
      <c r="V48" s="12"/>
      <c r="X48" s="100"/>
      <c r="Y48" s="100"/>
      <c r="AA48" s="94">
        <v>5</v>
      </c>
      <c r="AB48" s="94">
        <v>5</v>
      </c>
      <c r="AC48" s="94">
        <v>5</v>
      </c>
      <c r="AE48" s="191" t="e">
        <f t="shared" si="7"/>
        <v>#REF!</v>
      </c>
      <c r="AF48" t="e">
        <f t="shared" si="8"/>
        <v>#REF!</v>
      </c>
      <c r="AG48" t="e">
        <f t="shared" si="9"/>
        <v>#REF!</v>
      </c>
      <c r="AH48" t="e">
        <f t="shared" si="10"/>
        <v>#REF!</v>
      </c>
      <c r="AJ48" s="191" t="e">
        <f t="shared" si="11"/>
        <v>#REF!</v>
      </c>
      <c r="AK48" s="231" t="e">
        <f>AJ48+(#REF!+#REF!)</f>
        <v>#REF!</v>
      </c>
      <c r="AL48" s="232"/>
      <c r="AQ48" s="218">
        <v>99</v>
      </c>
      <c r="AR48" s="224">
        <f t="shared" si="12"/>
        <v>0</v>
      </c>
    </row>
    <row r="49" spans="1:44" x14ac:dyDescent="0.25">
      <c r="A49" s="20" t="s">
        <v>49</v>
      </c>
      <c r="B49" s="98">
        <v>500</v>
      </c>
      <c r="C49" s="147">
        <v>209</v>
      </c>
      <c r="D49" s="92">
        <f t="shared" si="0"/>
        <v>-0.58200000000000007</v>
      </c>
      <c r="E49" s="34">
        <v>250</v>
      </c>
      <c r="F49" s="93">
        <f t="shared" si="1"/>
        <v>-0.16400000000000003</v>
      </c>
      <c r="G49" s="94">
        <f t="shared" si="14"/>
        <v>4.18</v>
      </c>
      <c r="H49" s="95">
        <f t="shared" si="2"/>
        <v>1.9999999999999997E-2</v>
      </c>
      <c r="I49" s="94">
        <v>5</v>
      </c>
      <c r="J49" s="94">
        <f t="shared" si="3"/>
        <v>199.82</v>
      </c>
      <c r="K49" s="93">
        <f t="shared" si="4"/>
        <v>-0.20072000000000001</v>
      </c>
      <c r="L49" s="177"/>
      <c r="M49" s="177"/>
      <c r="N49" s="177"/>
      <c r="O49" s="29"/>
      <c r="Q49" s="208">
        <v>136</v>
      </c>
      <c r="S49" s="99">
        <f t="shared" si="5"/>
        <v>59.639999999999986</v>
      </c>
      <c r="T49" s="12">
        <f t="shared" si="6"/>
        <v>0.30484563483950106</v>
      </c>
      <c r="U49" s="12"/>
      <c r="V49" s="12"/>
      <c r="X49" s="100"/>
      <c r="Y49" s="100"/>
      <c r="AA49" s="94">
        <v>5</v>
      </c>
      <c r="AB49" s="94">
        <v>5</v>
      </c>
      <c r="AC49" s="94">
        <v>5</v>
      </c>
      <c r="AE49" s="191" t="e">
        <f t="shared" si="7"/>
        <v>#REF!</v>
      </c>
      <c r="AF49" t="e">
        <f t="shared" si="8"/>
        <v>#REF!</v>
      </c>
      <c r="AG49" t="e">
        <f t="shared" si="9"/>
        <v>#REF!</v>
      </c>
      <c r="AH49" t="e">
        <f t="shared" si="10"/>
        <v>#REF!</v>
      </c>
      <c r="AJ49" s="191" t="e">
        <f t="shared" si="11"/>
        <v>#REF!</v>
      </c>
      <c r="AK49" s="231" t="e">
        <f>AJ49+(#REF!+#REF!)</f>
        <v>#REF!</v>
      </c>
      <c r="AL49" s="232"/>
      <c r="AQ49" s="221">
        <v>209</v>
      </c>
      <c r="AR49" s="224">
        <f t="shared" si="12"/>
        <v>0</v>
      </c>
    </row>
    <row r="50" spans="1:44" hidden="1" x14ac:dyDescent="0.25">
      <c r="A50" s="26" t="s">
        <v>50</v>
      </c>
      <c r="B50" s="98">
        <v>2000</v>
      </c>
      <c r="C50" s="149"/>
      <c r="D50" s="92">
        <f t="shared" si="0"/>
        <v>-1</v>
      </c>
      <c r="E50" s="34">
        <v>985</v>
      </c>
      <c r="F50" s="93">
        <f t="shared" si="1"/>
        <v>-1</v>
      </c>
      <c r="G50" s="94">
        <f t="shared" si="14"/>
        <v>0</v>
      </c>
      <c r="H50" s="95" t="e">
        <f t="shared" si="2"/>
        <v>#DIV/0!</v>
      </c>
      <c r="I50" s="94">
        <v>100</v>
      </c>
      <c r="J50" s="94">
        <f t="shared" si="3"/>
        <v>-100</v>
      </c>
      <c r="K50" s="93">
        <f t="shared" si="4"/>
        <v>-1.101522842639594</v>
      </c>
      <c r="L50" s="177"/>
      <c r="M50" s="177"/>
      <c r="N50" s="177"/>
      <c r="Q50" s="208">
        <v>750</v>
      </c>
      <c r="S50" s="99">
        <f t="shared" si="5"/>
        <v>-850</v>
      </c>
      <c r="T50" s="12">
        <f t="shared" si="6"/>
        <v>8.5</v>
      </c>
      <c r="U50" s="12"/>
      <c r="V50" s="12"/>
      <c r="X50" s="100"/>
      <c r="Y50" s="100"/>
      <c r="AA50" s="94">
        <v>100</v>
      </c>
      <c r="AB50" s="94">
        <v>100</v>
      </c>
      <c r="AC50" s="94">
        <v>100</v>
      </c>
      <c r="AE50" s="191" t="e">
        <f t="shared" si="7"/>
        <v>#REF!</v>
      </c>
      <c r="AF50" t="e">
        <f t="shared" si="8"/>
        <v>#REF!</v>
      </c>
      <c r="AG50" t="e">
        <f t="shared" si="9"/>
        <v>#REF!</v>
      </c>
      <c r="AH50" t="e">
        <f t="shared" si="10"/>
        <v>#REF!</v>
      </c>
      <c r="AJ50" s="191" t="e">
        <f t="shared" si="11"/>
        <v>#REF!</v>
      </c>
      <c r="AK50" s="231" t="e">
        <f>AJ50+(#REF!+#REF!)</f>
        <v>#REF!</v>
      </c>
      <c r="AL50" s="232"/>
      <c r="AQ50" s="218">
        <v>0</v>
      </c>
      <c r="AR50" s="224">
        <f t="shared" si="12"/>
        <v>0</v>
      </c>
    </row>
    <row r="51" spans="1:44" hidden="1" x14ac:dyDescent="0.25">
      <c r="A51" s="26" t="s">
        <v>51</v>
      </c>
      <c r="B51" s="98">
        <v>1100</v>
      </c>
      <c r="C51" s="149"/>
      <c r="D51" s="92">
        <f>(C51/B51)-1</f>
        <v>-1</v>
      </c>
      <c r="E51" s="34">
        <v>591</v>
      </c>
      <c r="F51" s="93">
        <f>(C51/E51)-1</f>
        <v>-1</v>
      </c>
      <c r="G51" s="94">
        <f t="shared" si="14"/>
        <v>0</v>
      </c>
      <c r="H51" s="95" t="e">
        <f>G51/C51</f>
        <v>#DIV/0!</v>
      </c>
      <c r="I51" s="94">
        <v>25</v>
      </c>
      <c r="J51" s="94">
        <f t="shared" si="3"/>
        <v>-25</v>
      </c>
      <c r="K51" s="93">
        <f t="shared" si="4"/>
        <v>-1.0423011844331642</v>
      </c>
      <c r="L51" s="177"/>
      <c r="M51" s="177"/>
      <c r="N51" s="177"/>
      <c r="Q51" s="208">
        <v>358</v>
      </c>
      <c r="S51" s="99">
        <f t="shared" si="5"/>
        <v>-383</v>
      </c>
      <c r="T51" s="12">
        <f t="shared" si="6"/>
        <v>15.32</v>
      </c>
      <c r="U51" s="12"/>
      <c r="V51" s="12"/>
      <c r="X51" s="100"/>
      <c r="Y51" s="100"/>
      <c r="AA51" s="94">
        <v>25</v>
      </c>
      <c r="AB51" s="94">
        <v>25</v>
      </c>
      <c r="AC51" s="94">
        <v>25</v>
      </c>
      <c r="AE51" s="191" t="e">
        <f t="shared" si="7"/>
        <v>#REF!</v>
      </c>
      <c r="AF51" t="e">
        <f t="shared" si="8"/>
        <v>#REF!</v>
      </c>
      <c r="AG51" t="e">
        <f t="shared" si="9"/>
        <v>#REF!</v>
      </c>
      <c r="AH51" t="e">
        <f t="shared" si="10"/>
        <v>#REF!</v>
      </c>
      <c r="AJ51" s="191" t="e">
        <f t="shared" si="11"/>
        <v>#REF!</v>
      </c>
      <c r="AK51" s="231" t="e">
        <f>AJ51+(#REF!+#REF!)</f>
        <v>#REF!</v>
      </c>
      <c r="AL51" s="232"/>
      <c r="AQ51" s="218">
        <v>0</v>
      </c>
      <c r="AR51" s="224">
        <f t="shared" si="12"/>
        <v>0</v>
      </c>
    </row>
    <row r="52" spans="1:44" x14ac:dyDescent="0.25">
      <c r="A52" s="26" t="s">
        <v>52</v>
      </c>
      <c r="B52" s="98">
        <v>150</v>
      </c>
      <c r="C52" s="148">
        <v>104</v>
      </c>
      <c r="D52" s="92">
        <f t="shared" si="0"/>
        <v>-0.30666666666666664</v>
      </c>
      <c r="E52" s="48">
        <v>102</v>
      </c>
      <c r="F52" s="93">
        <f t="shared" si="1"/>
        <v>1.9607843137254832E-2</v>
      </c>
      <c r="G52" s="94">
        <f t="shared" si="14"/>
        <v>2.08</v>
      </c>
      <c r="H52" s="95">
        <f t="shared" si="2"/>
        <v>0.02</v>
      </c>
      <c r="I52" s="94">
        <v>5</v>
      </c>
      <c r="J52" s="94">
        <f t="shared" si="3"/>
        <v>96.92</v>
      </c>
      <c r="K52" s="93">
        <f t="shared" si="4"/>
        <v>-4.9803921568627452E-2</v>
      </c>
      <c r="L52" s="177"/>
      <c r="M52" s="177"/>
      <c r="N52" s="177"/>
      <c r="Q52" s="208">
        <v>87</v>
      </c>
      <c r="S52" s="99">
        <f t="shared" si="5"/>
        <v>7.8400000000000034</v>
      </c>
      <c r="T52" s="12">
        <f t="shared" si="6"/>
        <v>8.2665541965415465E-2</v>
      </c>
      <c r="U52" s="12"/>
      <c r="V52" s="12"/>
      <c r="X52" s="100"/>
      <c r="Y52" s="100"/>
      <c r="AA52" s="94">
        <v>5</v>
      </c>
      <c r="AB52" s="94">
        <v>5</v>
      </c>
      <c r="AC52" s="94">
        <v>5</v>
      </c>
      <c r="AE52" s="191" t="e">
        <f t="shared" si="7"/>
        <v>#REF!</v>
      </c>
      <c r="AF52" t="e">
        <f t="shared" si="8"/>
        <v>#REF!</v>
      </c>
      <c r="AG52" t="e">
        <f t="shared" si="9"/>
        <v>#REF!</v>
      </c>
      <c r="AH52" t="e">
        <f t="shared" si="10"/>
        <v>#REF!</v>
      </c>
      <c r="AJ52" s="191" t="e">
        <f t="shared" si="11"/>
        <v>#REF!</v>
      </c>
      <c r="AK52" s="231" t="e">
        <f>AJ52+(#REF!+#REF!)</f>
        <v>#REF!</v>
      </c>
      <c r="AL52" s="232"/>
      <c r="AQ52" s="218">
        <v>104</v>
      </c>
      <c r="AR52" s="224">
        <f t="shared" si="12"/>
        <v>0</v>
      </c>
    </row>
    <row r="53" spans="1:44" x14ac:dyDescent="0.25">
      <c r="A53" s="26" t="s">
        <v>53</v>
      </c>
      <c r="B53" s="98">
        <v>175</v>
      </c>
      <c r="C53" s="147">
        <v>105</v>
      </c>
      <c r="D53" s="92">
        <f t="shared" si="0"/>
        <v>-0.4</v>
      </c>
      <c r="E53" s="48">
        <v>113</v>
      </c>
      <c r="F53" s="93">
        <f t="shared" si="1"/>
        <v>-7.0796460176991149E-2</v>
      </c>
      <c r="G53" s="94">
        <f t="shared" si="14"/>
        <v>2.1</v>
      </c>
      <c r="H53" s="95">
        <f t="shared" si="2"/>
        <v>0.02</v>
      </c>
      <c r="I53" s="94">
        <v>5</v>
      </c>
      <c r="J53" s="94">
        <f t="shared" si="3"/>
        <v>97.9</v>
      </c>
      <c r="K53" s="93">
        <f t="shared" si="4"/>
        <v>-0.13362831858407076</v>
      </c>
      <c r="L53" s="177"/>
      <c r="M53" s="177"/>
      <c r="N53" s="177"/>
      <c r="Q53" s="208">
        <v>89</v>
      </c>
      <c r="S53" s="99">
        <f t="shared" si="5"/>
        <v>6.8000000000000114</v>
      </c>
      <c r="T53" s="12">
        <f t="shared" si="6"/>
        <v>7.0981210855950008E-2</v>
      </c>
      <c r="U53" s="12"/>
      <c r="V53" s="12"/>
      <c r="X53" s="100"/>
      <c r="Y53" s="100"/>
      <c r="AA53" s="94">
        <v>5</v>
      </c>
      <c r="AB53" s="94">
        <v>5</v>
      </c>
      <c r="AC53" s="94">
        <v>5</v>
      </c>
      <c r="AE53" s="191" t="e">
        <f t="shared" si="7"/>
        <v>#REF!</v>
      </c>
      <c r="AF53" t="e">
        <f t="shared" si="8"/>
        <v>#REF!</v>
      </c>
      <c r="AG53" t="e">
        <f t="shared" si="9"/>
        <v>#REF!</v>
      </c>
      <c r="AH53" t="e">
        <f t="shared" si="10"/>
        <v>#REF!</v>
      </c>
      <c r="AJ53" s="191" t="e">
        <f t="shared" si="11"/>
        <v>#REF!</v>
      </c>
      <c r="AK53" s="231" t="e">
        <f>AJ53+(#REF!+#REF!)</f>
        <v>#REF!</v>
      </c>
      <c r="AL53" s="232"/>
      <c r="AQ53" s="221">
        <v>105</v>
      </c>
      <c r="AR53" s="224">
        <f t="shared" si="12"/>
        <v>0</v>
      </c>
    </row>
    <row r="54" spans="1:44" x14ac:dyDescent="0.25">
      <c r="A54" s="29"/>
      <c r="B54" s="156"/>
      <c r="C54" s="150"/>
      <c r="D54" s="92"/>
      <c r="E54" s="172"/>
      <c r="F54" s="93"/>
      <c r="G54" s="94"/>
      <c r="H54" s="95"/>
      <c r="I54" s="31" t="s">
        <v>190</v>
      </c>
      <c r="J54" s="96"/>
      <c r="K54" s="97"/>
      <c r="L54" s="177"/>
      <c r="M54" s="177"/>
      <c r="N54" s="177"/>
      <c r="S54" s="99"/>
      <c r="T54" s="12"/>
      <c r="U54" s="12"/>
      <c r="V54" s="12"/>
      <c r="AA54" s="29"/>
      <c r="AB54" s="31" t="s">
        <v>190</v>
      </c>
      <c r="AC54" s="31"/>
      <c r="AE54" s="191" t="e">
        <f t="shared" si="7"/>
        <v>#REF!</v>
      </c>
      <c r="AJ54" s="191" t="e">
        <f t="shared" si="11"/>
        <v>#REF!</v>
      </c>
      <c r="AK54" s="231" t="e">
        <f>AJ54+(#REF!+#REF!)</f>
        <v>#REF!</v>
      </c>
      <c r="AL54" s="232"/>
      <c r="AR54" s="224">
        <f t="shared" si="12"/>
        <v>0</v>
      </c>
    </row>
    <row r="55" spans="1:44" x14ac:dyDescent="0.25">
      <c r="A55" s="168" t="s">
        <v>258</v>
      </c>
      <c r="B55" s="98">
        <v>9000</v>
      </c>
      <c r="C55" s="147">
        <v>3061</v>
      </c>
      <c r="D55" s="92">
        <f t="shared" si="0"/>
        <v>-0.65988888888888897</v>
      </c>
      <c r="E55" s="34">
        <v>3600</v>
      </c>
      <c r="F55" s="93">
        <f t="shared" ref="F55:F60" si="18">(C55/E55)-1</f>
        <v>-0.1497222222222222</v>
      </c>
      <c r="G55" s="94">
        <f t="shared" ref="G55:G60" si="19">$H$15*C55</f>
        <v>61.22</v>
      </c>
      <c r="H55" s="95">
        <f t="shared" ref="H55:H60" si="20">G55/C55</f>
        <v>0.02</v>
      </c>
      <c r="I55" s="94">
        <v>250</v>
      </c>
      <c r="J55" s="94">
        <f t="shared" ref="J55:J60" si="21">C55-G55-I55</f>
        <v>2749.78</v>
      </c>
      <c r="K55" s="93">
        <f t="shared" ref="K55:K60" si="22">(J55/E55)-1</f>
        <v>-0.23617222222222212</v>
      </c>
      <c r="L55" s="177"/>
      <c r="M55" s="177"/>
      <c r="N55" s="177"/>
      <c r="Q55" s="208">
        <v>2157</v>
      </c>
      <c r="S55" s="99">
        <f t="shared" ref="S55:S86" si="23">J55-0.02*C55-Q55</f>
        <v>531.5600000000004</v>
      </c>
      <c r="T55" s="12">
        <f t="shared" ref="T55:T60" si="24">S55/(S55+Q55)</f>
        <v>0.19771178623501068</v>
      </c>
      <c r="U55" s="12"/>
      <c r="V55" s="12"/>
      <c r="X55" s="100"/>
      <c r="Y55" s="100"/>
      <c r="AA55" s="94">
        <v>450</v>
      </c>
      <c r="AB55" s="94">
        <v>250</v>
      </c>
      <c r="AC55" s="94">
        <v>250</v>
      </c>
      <c r="AE55" s="191" t="e">
        <f t="shared" si="7"/>
        <v>#REF!</v>
      </c>
      <c r="AF55" t="e">
        <f t="shared" ref="AF55:AF86" si="25">ROUND(C55*$AF$14,2)</f>
        <v>#REF!</v>
      </c>
      <c r="AG55" t="e">
        <f t="shared" ref="AG55:AG86" si="26">ROUND($AG$14*C55,2)</f>
        <v>#REF!</v>
      </c>
      <c r="AH55" t="e">
        <f t="shared" ref="AH55:AH86" si="27">ROUND($AH$14*C55,2)</f>
        <v>#REF!</v>
      </c>
      <c r="AJ55" s="191" t="e">
        <f t="shared" si="11"/>
        <v>#REF!</v>
      </c>
      <c r="AK55" s="231" t="e">
        <f>AJ55+(#REF!+#REF!)</f>
        <v>#REF!</v>
      </c>
      <c r="AL55" s="232" t="e">
        <f>#REF!</f>
        <v>#REF!</v>
      </c>
      <c r="AM55" s="226" t="e">
        <f>#REF!</f>
        <v>#REF!</v>
      </c>
      <c r="AQ55" s="218">
        <v>3061</v>
      </c>
      <c r="AR55" s="224">
        <f t="shared" si="12"/>
        <v>0</v>
      </c>
    </row>
    <row r="56" spans="1:44" x14ac:dyDescent="0.25">
      <c r="A56" s="168" t="s">
        <v>259</v>
      </c>
      <c r="B56" s="98">
        <v>10250</v>
      </c>
      <c r="C56" s="147">
        <v>3470</v>
      </c>
      <c r="D56" s="92">
        <f t="shared" si="0"/>
        <v>-0.66146341463414626</v>
      </c>
      <c r="E56" s="34">
        <v>4100</v>
      </c>
      <c r="F56" s="93">
        <f t="shared" si="18"/>
        <v>-0.15365853658536588</v>
      </c>
      <c r="G56" s="94">
        <f t="shared" si="19"/>
        <v>69.400000000000006</v>
      </c>
      <c r="H56" s="95">
        <f t="shared" si="20"/>
        <v>0.02</v>
      </c>
      <c r="I56" s="94">
        <v>250</v>
      </c>
      <c r="J56" s="94">
        <f t="shared" si="21"/>
        <v>3150.6</v>
      </c>
      <c r="K56" s="93">
        <f t="shared" si="22"/>
        <v>-0.23156097560975608</v>
      </c>
      <c r="L56" s="177"/>
      <c r="M56" s="177"/>
      <c r="N56" s="177"/>
      <c r="Q56" s="208">
        <v>2227</v>
      </c>
      <c r="S56" s="99">
        <f t="shared" si="23"/>
        <v>854.19999999999982</v>
      </c>
      <c r="T56" s="12">
        <f t="shared" si="24"/>
        <v>0.27722965078540823</v>
      </c>
      <c r="U56" s="12"/>
      <c r="V56" s="12"/>
      <c r="X56" s="100"/>
      <c r="Y56" s="100"/>
      <c r="AA56" s="94">
        <v>500</v>
      </c>
      <c r="AB56" s="94">
        <v>250</v>
      </c>
      <c r="AC56" s="94">
        <v>250</v>
      </c>
      <c r="AE56" s="191" t="e">
        <f t="shared" si="7"/>
        <v>#REF!</v>
      </c>
      <c r="AF56" t="e">
        <f t="shared" si="25"/>
        <v>#REF!</v>
      </c>
      <c r="AG56" t="e">
        <f t="shared" si="26"/>
        <v>#REF!</v>
      </c>
      <c r="AH56" t="e">
        <f t="shared" si="27"/>
        <v>#REF!</v>
      </c>
      <c r="AJ56" s="191" t="e">
        <f t="shared" si="11"/>
        <v>#REF!</v>
      </c>
      <c r="AK56" s="231" t="e">
        <f>AJ56+(#REF!+#REF!)</f>
        <v>#REF!</v>
      </c>
      <c r="AL56" s="232" t="e">
        <f>#REF!</f>
        <v>#REF!</v>
      </c>
      <c r="AM56" s="226" t="e">
        <f>#REF!</f>
        <v>#REF!</v>
      </c>
      <c r="AQ56" s="218">
        <v>3470</v>
      </c>
      <c r="AR56" s="224">
        <f t="shared" si="12"/>
        <v>0</v>
      </c>
    </row>
    <row r="57" spans="1:44" x14ac:dyDescent="0.25">
      <c r="A57" s="168" t="s">
        <v>260</v>
      </c>
      <c r="B57" s="98">
        <v>11750</v>
      </c>
      <c r="C57" s="147">
        <v>3877</v>
      </c>
      <c r="D57" s="92">
        <f t="shared" si="0"/>
        <v>-0.67004255319148931</v>
      </c>
      <c r="E57" s="34">
        <v>4700</v>
      </c>
      <c r="F57" s="93">
        <f t="shared" si="18"/>
        <v>-0.17510638297872338</v>
      </c>
      <c r="G57" s="94">
        <f t="shared" si="19"/>
        <v>77.540000000000006</v>
      </c>
      <c r="H57" s="95">
        <f t="shared" si="20"/>
        <v>0.02</v>
      </c>
      <c r="I57" s="94">
        <v>250</v>
      </c>
      <c r="J57" s="94">
        <f t="shared" si="21"/>
        <v>3549.46</v>
      </c>
      <c r="K57" s="93">
        <f t="shared" si="22"/>
        <v>-0.24479574468085108</v>
      </c>
      <c r="L57" s="177"/>
      <c r="M57" s="177"/>
      <c r="N57" s="177"/>
      <c r="Q57" s="208">
        <v>2324</v>
      </c>
      <c r="S57" s="99">
        <f t="shared" si="23"/>
        <v>1147.92</v>
      </c>
      <c r="T57" s="12">
        <f t="shared" si="24"/>
        <v>0.33062973801239659</v>
      </c>
      <c r="U57" s="12"/>
      <c r="V57" s="12"/>
      <c r="X57" s="100"/>
      <c r="Y57" s="100"/>
      <c r="AA57" s="94">
        <v>550</v>
      </c>
      <c r="AB57" s="94">
        <v>250</v>
      </c>
      <c r="AC57" s="94">
        <v>250</v>
      </c>
      <c r="AE57" s="191" t="e">
        <f t="shared" si="7"/>
        <v>#REF!</v>
      </c>
      <c r="AF57" t="e">
        <f t="shared" si="25"/>
        <v>#REF!</v>
      </c>
      <c r="AG57" t="e">
        <f t="shared" si="26"/>
        <v>#REF!</v>
      </c>
      <c r="AH57" t="e">
        <f t="shared" si="27"/>
        <v>#REF!</v>
      </c>
      <c r="AJ57" s="191" t="e">
        <f t="shared" si="11"/>
        <v>#REF!</v>
      </c>
      <c r="AK57" s="231" t="e">
        <f>AJ57+(#REF!+#REF!)</f>
        <v>#REF!</v>
      </c>
      <c r="AL57" s="232" t="e">
        <f>#REF!</f>
        <v>#REF!</v>
      </c>
      <c r="AM57" s="226" t="e">
        <f>#REF!</f>
        <v>#REF!</v>
      </c>
      <c r="AQ57" s="221">
        <v>3877</v>
      </c>
      <c r="AR57" s="224">
        <f t="shared" si="12"/>
        <v>0</v>
      </c>
    </row>
    <row r="58" spans="1:44" x14ac:dyDescent="0.25">
      <c r="A58" s="168" t="s">
        <v>261</v>
      </c>
      <c r="B58" s="98">
        <v>10375</v>
      </c>
      <c r="C58" s="147">
        <v>3571</v>
      </c>
      <c r="D58" s="92">
        <f t="shared" si="0"/>
        <v>-0.65580722891566268</v>
      </c>
      <c r="E58" s="34">
        <v>4150</v>
      </c>
      <c r="F58" s="93">
        <f t="shared" si="18"/>
        <v>-0.13951807228915658</v>
      </c>
      <c r="G58" s="94">
        <f t="shared" si="19"/>
        <v>71.42</v>
      </c>
      <c r="H58" s="95">
        <f t="shared" si="20"/>
        <v>0.02</v>
      </c>
      <c r="I58" s="94">
        <v>250</v>
      </c>
      <c r="J58" s="94">
        <f t="shared" si="21"/>
        <v>3249.58</v>
      </c>
      <c r="K58" s="93">
        <f t="shared" si="22"/>
        <v>-0.21696867469879522</v>
      </c>
      <c r="L58" s="177"/>
      <c r="M58" s="177"/>
      <c r="N58" s="177"/>
      <c r="Q58" s="208">
        <v>2688</v>
      </c>
      <c r="S58" s="99">
        <f t="shared" si="23"/>
        <v>490.15999999999985</v>
      </c>
      <c r="T58" s="12">
        <f t="shared" si="24"/>
        <v>0.15422760339315827</v>
      </c>
      <c r="U58" s="12"/>
      <c r="V58" s="12"/>
      <c r="X58" s="100"/>
      <c r="Y58" s="100"/>
      <c r="AA58" s="94">
        <v>450</v>
      </c>
      <c r="AB58" s="94">
        <v>250</v>
      </c>
      <c r="AC58" s="94">
        <v>250</v>
      </c>
      <c r="AE58" s="191" t="e">
        <f t="shared" si="7"/>
        <v>#REF!</v>
      </c>
      <c r="AF58" t="e">
        <f t="shared" si="25"/>
        <v>#REF!</v>
      </c>
      <c r="AG58" t="e">
        <f t="shared" si="26"/>
        <v>#REF!</v>
      </c>
      <c r="AH58" t="e">
        <f t="shared" si="27"/>
        <v>#REF!</v>
      </c>
      <c r="AJ58" s="191" t="e">
        <f t="shared" si="11"/>
        <v>#REF!</v>
      </c>
      <c r="AK58" s="231" t="e">
        <f>AJ58+(#REF!+#REF!)</f>
        <v>#REF!</v>
      </c>
      <c r="AL58" s="232" t="e">
        <f>#REF!</f>
        <v>#REF!</v>
      </c>
      <c r="AM58" s="226" t="e">
        <f>#REF!</f>
        <v>#REF!</v>
      </c>
      <c r="AQ58" s="221">
        <v>3571</v>
      </c>
      <c r="AR58" s="224">
        <f t="shared" si="12"/>
        <v>0</v>
      </c>
    </row>
    <row r="59" spans="1:44" x14ac:dyDescent="0.25">
      <c r="A59" s="168" t="s">
        <v>262</v>
      </c>
      <c r="B59" s="98">
        <v>11625</v>
      </c>
      <c r="C59" s="147">
        <v>3980</v>
      </c>
      <c r="D59" s="92">
        <f t="shared" si="0"/>
        <v>-0.65763440860215061</v>
      </c>
      <c r="E59" s="34">
        <v>4650</v>
      </c>
      <c r="F59" s="93">
        <f t="shared" si="18"/>
        <v>-0.1440860215053763</v>
      </c>
      <c r="G59" s="94">
        <f t="shared" si="19"/>
        <v>79.600000000000009</v>
      </c>
      <c r="H59" s="95">
        <f t="shared" si="20"/>
        <v>0.02</v>
      </c>
      <c r="I59" s="94">
        <v>250</v>
      </c>
      <c r="J59" s="94">
        <f t="shared" si="21"/>
        <v>3650.4</v>
      </c>
      <c r="K59" s="93">
        <f t="shared" si="22"/>
        <v>-0.21496774193548385</v>
      </c>
      <c r="L59" s="177"/>
      <c r="M59" s="177"/>
      <c r="N59" s="177"/>
      <c r="Q59" s="208">
        <v>2781</v>
      </c>
      <c r="S59" s="99">
        <f t="shared" si="23"/>
        <v>789.80000000000018</v>
      </c>
      <c r="T59" s="12">
        <f t="shared" si="24"/>
        <v>0.22118292819536242</v>
      </c>
      <c r="U59" s="12"/>
      <c r="V59" s="12"/>
      <c r="X59" s="100"/>
      <c r="Y59" s="100"/>
      <c r="AA59" s="94">
        <v>500</v>
      </c>
      <c r="AB59" s="94">
        <v>250</v>
      </c>
      <c r="AC59" s="94">
        <v>250</v>
      </c>
      <c r="AE59" s="191" t="e">
        <f t="shared" si="7"/>
        <v>#REF!</v>
      </c>
      <c r="AF59" t="e">
        <f t="shared" si="25"/>
        <v>#REF!</v>
      </c>
      <c r="AG59" t="e">
        <f t="shared" si="26"/>
        <v>#REF!</v>
      </c>
      <c r="AH59" t="e">
        <f t="shared" si="27"/>
        <v>#REF!</v>
      </c>
      <c r="AJ59" s="191" t="e">
        <f t="shared" si="11"/>
        <v>#REF!</v>
      </c>
      <c r="AK59" s="231" t="e">
        <f>AJ59+(#REF!+#REF!)</f>
        <v>#REF!</v>
      </c>
      <c r="AL59" s="232" t="e">
        <f>#REF!</f>
        <v>#REF!</v>
      </c>
      <c r="AM59" s="226" t="e">
        <f>#REF!</f>
        <v>#REF!</v>
      </c>
      <c r="AQ59" s="221">
        <v>3980</v>
      </c>
      <c r="AR59" s="224">
        <f t="shared" si="12"/>
        <v>0</v>
      </c>
    </row>
    <row r="60" spans="1:44" x14ac:dyDescent="0.25">
      <c r="A60" s="168" t="s">
        <v>263</v>
      </c>
      <c r="B60" s="98">
        <v>13125</v>
      </c>
      <c r="C60" s="147">
        <v>4388</v>
      </c>
      <c r="D60" s="92">
        <f t="shared" si="0"/>
        <v>-0.66567619047619053</v>
      </c>
      <c r="E60" s="34">
        <v>5250</v>
      </c>
      <c r="F60" s="93">
        <f t="shared" si="18"/>
        <v>-0.16419047619047622</v>
      </c>
      <c r="G60" s="94">
        <f t="shared" si="19"/>
        <v>87.76</v>
      </c>
      <c r="H60" s="95">
        <f t="shared" si="20"/>
        <v>0.02</v>
      </c>
      <c r="I60" s="94">
        <v>250</v>
      </c>
      <c r="J60" s="94">
        <f t="shared" si="21"/>
        <v>4050.24</v>
      </c>
      <c r="K60" s="93">
        <f t="shared" si="22"/>
        <v>-0.22852571428571433</v>
      </c>
      <c r="L60" s="177"/>
      <c r="M60" s="177"/>
      <c r="N60" s="177"/>
      <c r="Q60" s="208">
        <v>3094</v>
      </c>
      <c r="S60" s="99">
        <f t="shared" si="23"/>
        <v>868.47999999999956</v>
      </c>
      <c r="T60" s="12">
        <f t="shared" si="24"/>
        <v>0.2191758696573862</v>
      </c>
      <c r="U60" s="12"/>
      <c r="V60" s="12"/>
      <c r="X60" s="100"/>
      <c r="Y60" s="100"/>
      <c r="AA60" s="94">
        <v>550</v>
      </c>
      <c r="AB60" s="94">
        <v>250</v>
      </c>
      <c r="AC60" s="94">
        <v>250</v>
      </c>
      <c r="AE60" s="191" t="e">
        <f t="shared" si="7"/>
        <v>#REF!</v>
      </c>
      <c r="AF60" t="e">
        <f t="shared" si="25"/>
        <v>#REF!</v>
      </c>
      <c r="AG60" t="e">
        <f t="shared" si="26"/>
        <v>#REF!</v>
      </c>
      <c r="AH60" t="e">
        <f t="shared" si="27"/>
        <v>#REF!</v>
      </c>
      <c r="AJ60" s="191" t="e">
        <f t="shared" si="11"/>
        <v>#REF!</v>
      </c>
      <c r="AK60" s="231" t="e">
        <f>AJ60+(#REF!+#REF!)</f>
        <v>#REF!</v>
      </c>
      <c r="AL60" s="232" t="e">
        <f>#REF!</f>
        <v>#REF!</v>
      </c>
      <c r="AM60" s="226" t="e">
        <f>#REF!</f>
        <v>#REF!</v>
      </c>
      <c r="AQ60" s="218">
        <v>4388</v>
      </c>
      <c r="AR60" s="224">
        <f t="shared" si="12"/>
        <v>0</v>
      </c>
    </row>
    <row r="61" spans="1:44" x14ac:dyDescent="0.25">
      <c r="A61" s="184" t="s">
        <v>283</v>
      </c>
      <c r="B61" s="98">
        <v>23650</v>
      </c>
      <c r="C61" s="151">
        <v>6250</v>
      </c>
      <c r="D61" s="92">
        <f>(C61/B61)-1</f>
        <v>-0.73572938689217759</v>
      </c>
      <c r="E61" s="34">
        <v>8280</v>
      </c>
      <c r="F61" s="93">
        <f>(C61/E61)-1</f>
        <v>-0.24516908212560384</v>
      </c>
      <c r="G61" s="161">
        <f>$H$15*C61</f>
        <v>125</v>
      </c>
      <c r="H61" s="162">
        <f>G61/C61</f>
        <v>0.02</v>
      </c>
      <c r="I61" s="94">
        <v>325</v>
      </c>
      <c r="J61" s="96">
        <f>C61-G61-I61</f>
        <v>5800</v>
      </c>
      <c r="K61" s="97">
        <f>(J61/E61)-1</f>
        <v>-0.29951690821256038</v>
      </c>
      <c r="L61" s="177"/>
      <c r="M61" s="177"/>
      <c r="N61" s="177"/>
      <c r="Q61" s="208">
        <v>4993</v>
      </c>
      <c r="S61" s="99">
        <f t="shared" si="23"/>
        <v>682</v>
      </c>
      <c r="T61" s="12">
        <f>S61/(S61+Q61)</f>
        <v>0.12017621145374449</v>
      </c>
      <c r="U61" s="12"/>
      <c r="V61" s="12"/>
      <c r="X61" s="100"/>
      <c r="Y61" s="100"/>
      <c r="AA61" s="94">
        <v>1000</v>
      </c>
      <c r="AB61" s="94">
        <v>325</v>
      </c>
      <c r="AC61" s="94">
        <v>325</v>
      </c>
      <c r="AE61" s="191" t="e">
        <f t="shared" si="7"/>
        <v>#REF!</v>
      </c>
      <c r="AF61" t="e">
        <f t="shared" si="25"/>
        <v>#REF!</v>
      </c>
      <c r="AG61" t="e">
        <f t="shared" si="26"/>
        <v>#REF!</v>
      </c>
      <c r="AH61" t="e">
        <f t="shared" si="27"/>
        <v>#REF!</v>
      </c>
      <c r="AJ61" s="191" t="e">
        <f t="shared" si="11"/>
        <v>#REF!</v>
      </c>
      <c r="AK61" s="231" t="e">
        <f>AJ61+(#REF!+#REF!)</f>
        <v>#REF!</v>
      </c>
      <c r="AL61" s="232" t="e">
        <f>#REF!</f>
        <v>#REF!</v>
      </c>
      <c r="AM61" s="226" t="e">
        <f>#REF!</f>
        <v>#REF!</v>
      </c>
      <c r="AQ61" s="221">
        <v>6250</v>
      </c>
      <c r="AR61" s="224">
        <f t="shared" si="12"/>
        <v>0</v>
      </c>
    </row>
    <row r="62" spans="1:44" x14ac:dyDescent="0.25">
      <c r="A62" s="184" t="s">
        <v>284</v>
      </c>
      <c r="B62" s="98">
        <v>27650</v>
      </c>
      <c r="C62" s="151">
        <v>7271</v>
      </c>
      <c r="D62" s="92">
        <f>(C62/B62)-1</f>
        <v>-0.73703435804701622</v>
      </c>
      <c r="E62" s="34">
        <v>9680</v>
      </c>
      <c r="F62" s="93">
        <f>(C62/E62)-1</f>
        <v>-0.2488636363636364</v>
      </c>
      <c r="G62" s="161">
        <f>$H$15*C62</f>
        <v>145.42000000000002</v>
      </c>
      <c r="H62" s="162">
        <f>G62/C62</f>
        <v>2.0000000000000004E-2</v>
      </c>
      <c r="I62" s="94">
        <v>325</v>
      </c>
      <c r="J62" s="96">
        <f>C62-G62-I62</f>
        <v>6800.58</v>
      </c>
      <c r="K62" s="97">
        <f>(J62/E62)-1</f>
        <v>-0.29746074380165288</v>
      </c>
      <c r="L62" s="177"/>
      <c r="M62" s="177"/>
      <c r="N62" s="177"/>
      <c r="Q62" s="208">
        <v>5462</v>
      </c>
      <c r="S62" s="99">
        <f t="shared" si="23"/>
        <v>1193.1599999999999</v>
      </c>
      <c r="T62" s="12">
        <f>S62/(S62+Q62)</f>
        <v>0.17928344322300288</v>
      </c>
      <c r="U62" s="12"/>
      <c r="V62" s="12"/>
      <c r="X62" s="100"/>
      <c r="Y62" s="100"/>
      <c r="AA62" s="94">
        <v>1000</v>
      </c>
      <c r="AB62" s="94">
        <v>325</v>
      </c>
      <c r="AC62" s="94">
        <v>325</v>
      </c>
      <c r="AE62" s="191" t="e">
        <f t="shared" si="7"/>
        <v>#REF!</v>
      </c>
      <c r="AF62" t="e">
        <f t="shared" si="25"/>
        <v>#REF!</v>
      </c>
      <c r="AG62" t="e">
        <f t="shared" si="26"/>
        <v>#REF!</v>
      </c>
      <c r="AH62" t="e">
        <f t="shared" si="27"/>
        <v>#REF!</v>
      </c>
      <c r="AJ62" s="191" t="e">
        <f t="shared" si="11"/>
        <v>#REF!</v>
      </c>
      <c r="AK62" s="231" t="e">
        <f>AJ62+(#REF!+#REF!)</f>
        <v>#REF!</v>
      </c>
      <c r="AL62" s="232" t="e">
        <f>#REF!</f>
        <v>#REF!</v>
      </c>
      <c r="AM62" s="226" t="e">
        <f>#REF!</f>
        <v>#REF!</v>
      </c>
      <c r="AQ62" s="218">
        <v>7271</v>
      </c>
      <c r="AR62" s="224">
        <f t="shared" si="12"/>
        <v>0</v>
      </c>
    </row>
    <row r="63" spans="1:44" ht="13.5" x14ac:dyDescent="0.3">
      <c r="A63" s="33" t="s">
        <v>56</v>
      </c>
      <c r="B63" s="98">
        <v>9000</v>
      </c>
      <c r="C63" s="147">
        <v>2884</v>
      </c>
      <c r="D63" s="92">
        <f t="shared" ref="D63:D66" si="28">(C63/B63)-1</f>
        <v>-0.67955555555555558</v>
      </c>
      <c r="E63" s="34">
        <v>3330</v>
      </c>
      <c r="F63" s="93">
        <f t="shared" ref="F63:F66" si="29">(C63/E63)-1</f>
        <v>-0.13393393393393394</v>
      </c>
      <c r="G63" s="94">
        <f t="shared" si="14"/>
        <v>57.68</v>
      </c>
      <c r="H63" s="95">
        <f t="shared" ref="H63:H66" si="30">G63/C63</f>
        <v>0.02</v>
      </c>
      <c r="I63" s="94">
        <v>125</v>
      </c>
      <c r="J63" s="96">
        <f t="shared" ref="J63:J74" si="31">C63-G63-I63</f>
        <v>2701.32</v>
      </c>
      <c r="K63" s="97">
        <f t="shared" ref="K63:K74" si="32">(J63/E63)-1</f>
        <v>-0.18879279279279271</v>
      </c>
      <c r="L63" s="177"/>
      <c r="M63" s="177"/>
      <c r="N63" s="177"/>
      <c r="Q63" s="208">
        <v>2453</v>
      </c>
      <c r="S63" s="99">
        <f t="shared" si="23"/>
        <v>190.64000000000033</v>
      </c>
      <c r="T63" s="12">
        <f t="shared" ref="T63:T91" si="33">S63/(S63+Q63)</f>
        <v>7.2112693104961462E-2</v>
      </c>
      <c r="U63" s="12"/>
      <c r="V63" s="12"/>
      <c r="X63" s="100"/>
      <c r="Y63" s="100"/>
      <c r="AA63" s="94">
        <v>275</v>
      </c>
      <c r="AB63" s="94">
        <v>125</v>
      </c>
      <c r="AC63" s="94">
        <v>125</v>
      </c>
      <c r="AE63" s="191" t="e">
        <f t="shared" si="7"/>
        <v>#REF!</v>
      </c>
      <c r="AF63" t="e">
        <f t="shared" si="25"/>
        <v>#REF!</v>
      </c>
      <c r="AG63" t="e">
        <f t="shared" si="26"/>
        <v>#REF!</v>
      </c>
      <c r="AH63" t="e">
        <f t="shared" si="27"/>
        <v>#REF!</v>
      </c>
      <c r="AJ63" s="191" t="e">
        <f t="shared" si="11"/>
        <v>#REF!</v>
      </c>
      <c r="AK63" s="231" t="e">
        <f>AJ63+(#REF!+#REF!)</f>
        <v>#REF!</v>
      </c>
      <c r="AL63" s="232" t="e">
        <f>#REF!</f>
        <v>#REF!</v>
      </c>
      <c r="AM63" s="226" t="e">
        <f>#REF!</f>
        <v>#REF!</v>
      </c>
      <c r="AN63" s="232" t="e">
        <f>#REF!</f>
        <v>#REF!</v>
      </c>
      <c r="AO63" s="226" t="e">
        <f>#REF!</f>
        <v>#REF!</v>
      </c>
      <c r="AQ63" s="221">
        <v>2884</v>
      </c>
      <c r="AR63" s="224">
        <f t="shared" si="12"/>
        <v>0</v>
      </c>
    </row>
    <row r="64" spans="1:44" ht="13.5" x14ac:dyDescent="0.3">
      <c r="A64" s="33" t="s">
        <v>57</v>
      </c>
      <c r="B64" s="98">
        <v>10350</v>
      </c>
      <c r="C64" s="147">
        <v>3190</v>
      </c>
      <c r="D64" s="92">
        <f t="shared" si="28"/>
        <v>-0.69178743961352662</v>
      </c>
      <c r="E64" s="34">
        <v>3730</v>
      </c>
      <c r="F64" s="93">
        <f t="shared" si="29"/>
        <v>-0.14477211796246647</v>
      </c>
      <c r="G64" s="94">
        <f t="shared" si="14"/>
        <v>63.800000000000004</v>
      </c>
      <c r="H64" s="95">
        <f t="shared" si="30"/>
        <v>0.02</v>
      </c>
      <c r="I64" s="94">
        <v>125</v>
      </c>
      <c r="J64" s="96">
        <f t="shared" si="31"/>
        <v>3001.2</v>
      </c>
      <c r="K64" s="97">
        <f t="shared" si="32"/>
        <v>-0.19538873994638073</v>
      </c>
      <c r="L64" s="177"/>
      <c r="M64" s="177"/>
      <c r="N64" s="177"/>
      <c r="Q64" s="208">
        <v>2554</v>
      </c>
      <c r="S64" s="99">
        <f t="shared" si="23"/>
        <v>383.39999999999964</v>
      </c>
      <c r="T64" s="12">
        <f t="shared" si="33"/>
        <v>0.13052359229250346</v>
      </c>
      <c r="U64" s="12"/>
      <c r="V64" s="12"/>
      <c r="X64" s="100"/>
      <c r="Y64" s="100"/>
      <c r="AA64" s="94">
        <v>275</v>
      </c>
      <c r="AB64" s="94">
        <v>125</v>
      </c>
      <c r="AC64" s="94">
        <v>125</v>
      </c>
      <c r="AE64" s="191" t="e">
        <f t="shared" si="7"/>
        <v>#REF!</v>
      </c>
      <c r="AF64" t="e">
        <f t="shared" si="25"/>
        <v>#REF!</v>
      </c>
      <c r="AG64" t="e">
        <f t="shared" si="26"/>
        <v>#REF!</v>
      </c>
      <c r="AH64" t="e">
        <f t="shared" si="27"/>
        <v>#REF!</v>
      </c>
      <c r="AJ64" s="191" t="e">
        <f t="shared" si="11"/>
        <v>#REF!</v>
      </c>
      <c r="AK64" s="231" t="e">
        <f>AJ64+(#REF!+#REF!)</f>
        <v>#REF!</v>
      </c>
      <c r="AL64" s="232" t="e">
        <f>#REF!</f>
        <v>#REF!</v>
      </c>
      <c r="AM64" s="226" t="e">
        <f>#REF!</f>
        <v>#REF!</v>
      </c>
      <c r="AN64" s="232" t="e">
        <f>#REF!</f>
        <v>#REF!</v>
      </c>
      <c r="AO64" s="226" t="e">
        <f>#REF!</f>
        <v>#REF!</v>
      </c>
      <c r="AQ64" s="221">
        <v>3190</v>
      </c>
      <c r="AR64" s="224">
        <f t="shared" si="12"/>
        <v>0</v>
      </c>
    </row>
    <row r="65" spans="1:44" s="166" customFormat="1" ht="13" x14ac:dyDescent="0.3">
      <c r="A65" s="28" t="s">
        <v>233</v>
      </c>
      <c r="B65" s="98">
        <v>8500</v>
      </c>
      <c r="C65" s="158">
        <v>2679</v>
      </c>
      <c r="D65" s="159">
        <f t="shared" si="28"/>
        <v>-0.68482352941176472</v>
      </c>
      <c r="E65" s="34">
        <v>3130</v>
      </c>
      <c r="F65" s="160">
        <f t="shared" si="29"/>
        <v>-0.14408945686900954</v>
      </c>
      <c r="G65" s="161">
        <f>$H$15*C65</f>
        <v>53.58</v>
      </c>
      <c r="H65" s="162">
        <f t="shared" si="30"/>
        <v>0.02</v>
      </c>
      <c r="I65" s="161">
        <v>125</v>
      </c>
      <c r="J65" s="96">
        <f>C65-G65-I65</f>
        <v>2500.42</v>
      </c>
      <c r="K65" s="97">
        <f>(J65/E65)-1</f>
        <v>-0.20114376996805106</v>
      </c>
      <c r="L65" s="177"/>
      <c r="M65" s="177"/>
      <c r="N65" s="177"/>
      <c r="O65" s="163"/>
      <c r="P65" s="164"/>
      <c r="Q65" s="208">
        <v>2050</v>
      </c>
      <c r="R65" s="164"/>
      <c r="S65" s="99">
        <f t="shared" si="23"/>
        <v>396.84000000000015</v>
      </c>
      <c r="T65" s="12">
        <f>S65/(S65+Q65)</f>
        <v>0.16218469536218147</v>
      </c>
      <c r="U65" s="12"/>
      <c r="V65" s="12"/>
      <c r="W65" s="164"/>
      <c r="X65" s="165"/>
      <c r="Y65" s="165"/>
      <c r="Z65"/>
      <c r="AA65" s="161">
        <v>275</v>
      </c>
      <c r="AB65" s="213">
        <v>125</v>
      </c>
      <c r="AC65" s="213">
        <v>125</v>
      </c>
      <c r="AD65" s="164"/>
      <c r="AE65" s="191" t="e">
        <f t="shared" si="7"/>
        <v>#REF!</v>
      </c>
      <c r="AF65" t="e">
        <f t="shared" si="25"/>
        <v>#REF!</v>
      </c>
      <c r="AG65" t="e">
        <f t="shared" si="26"/>
        <v>#REF!</v>
      </c>
      <c r="AH65" t="e">
        <f t="shared" si="27"/>
        <v>#REF!</v>
      </c>
      <c r="AJ65" s="191" t="e">
        <f t="shared" si="11"/>
        <v>#REF!</v>
      </c>
      <c r="AK65" s="231" t="e">
        <f>AJ65+(#REF!+#REF!)</f>
        <v>#REF!</v>
      </c>
      <c r="AL65" s="232" t="e">
        <f>#REF!</f>
        <v>#REF!</v>
      </c>
      <c r="AM65" s="226" t="e">
        <f>#REF!</f>
        <v>#REF!</v>
      </c>
      <c r="AN65" s="232" t="e">
        <f>#REF!</f>
        <v>#REF!</v>
      </c>
      <c r="AO65" s="226" t="e">
        <f>#REF!</f>
        <v>#REF!</v>
      </c>
      <c r="AQ65" s="221">
        <v>2679</v>
      </c>
      <c r="AR65" s="224">
        <f t="shared" si="12"/>
        <v>0</v>
      </c>
    </row>
    <row r="66" spans="1:44" s="166" customFormat="1" ht="13" x14ac:dyDescent="0.3">
      <c r="A66" s="28" t="s">
        <v>234</v>
      </c>
      <c r="B66" s="98">
        <v>9850</v>
      </c>
      <c r="C66" s="158">
        <v>2985</v>
      </c>
      <c r="D66" s="159">
        <f t="shared" si="28"/>
        <v>-0.69695431472081215</v>
      </c>
      <c r="E66" s="34">
        <v>3530</v>
      </c>
      <c r="F66" s="160">
        <f t="shared" si="29"/>
        <v>-0.15439093484419264</v>
      </c>
      <c r="G66" s="161">
        <f>$H$15*C66</f>
        <v>59.7</v>
      </c>
      <c r="H66" s="162">
        <f t="shared" si="30"/>
        <v>0.02</v>
      </c>
      <c r="I66" s="161">
        <v>125</v>
      </c>
      <c r="J66" s="96">
        <f>C66-G66-I66</f>
        <v>2800.3</v>
      </c>
      <c r="K66" s="97">
        <f>(J66/E66)-1</f>
        <v>-0.20671388101983001</v>
      </c>
      <c r="L66" s="177"/>
      <c r="M66" s="177"/>
      <c r="N66" s="177"/>
      <c r="O66" s="163"/>
      <c r="P66" s="164"/>
      <c r="Q66" s="208">
        <v>2073</v>
      </c>
      <c r="R66" s="164"/>
      <c r="S66" s="99">
        <f t="shared" si="23"/>
        <v>667.60000000000036</v>
      </c>
      <c r="T66" s="12">
        <f>S66/(S66+Q66)</f>
        <v>0.24359629278260245</v>
      </c>
      <c r="U66" s="12"/>
      <c r="V66" s="12"/>
      <c r="W66" s="164"/>
      <c r="X66" s="165"/>
      <c r="Y66" s="165"/>
      <c r="Z66"/>
      <c r="AA66" s="161">
        <v>275</v>
      </c>
      <c r="AB66" s="213">
        <v>125</v>
      </c>
      <c r="AC66" s="213">
        <v>125</v>
      </c>
      <c r="AD66" s="164"/>
      <c r="AE66" s="191" t="e">
        <f t="shared" si="7"/>
        <v>#REF!</v>
      </c>
      <c r="AF66" t="e">
        <f t="shared" si="25"/>
        <v>#REF!</v>
      </c>
      <c r="AG66" t="e">
        <f t="shared" si="26"/>
        <v>#REF!</v>
      </c>
      <c r="AH66" t="e">
        <f t="shared" si="27"/>
        <v>#REF!</v>
      </c>
      <c r="AJ66" s="191" t="e">
        <f t="shared" si="11"/>
        <v>#REF!</v>
      </c>
      <c r="AK66" s="231" t="e">
        <f>AJ66+(#REF!+#REF!)</f>
        <v>#REF!</v>
      </c>
      <c r="AL66" s="232" t="e">
        <f>#REF!</f>
        <v>#REF!</v>
      </c>
      <c r="AM66" s="226" t="e">
        <f>#REF!</f>
        <v>#REF!</v>
      </c>
      <c r="AN66" s="232" t="e">
        <f>#REF!</f>
        <v>#REF!</v>
      </c>
      <c r="AO66" s="226" t="e">
        <f>#REF!</f>
        <v>#REF!</v>
      </c>
      <c r="AQ66" s="218">
        <v>2985</v>
      </c>
      <c r="AR66" s="224">
        <f t="shared" si="12"/>
        <v>0</v>
      </c>
    </row>
    <row r="67" spans="1:44" x14ac:dyDescent="0.25">
      <c r="A67" s="35" t="s">
        <v>58</v>
      </c>
      <c r="B67" s="98">
        <v>10900</v>
      </c>
      <c r="C67" s="148">
        <v>3624</v>
      </c>
      <c r="D67" s="92">
        <f t="shared" ref="D67:D87" si="34">(C67/B67)-1</f>
        <v>-0.66752293577981647</v>
      </c>
      <c r="E67" s="34">
        <v>4052</v>
      </c>
      <c r="F67" s="93">
        <f t="shared" ref="F67:F87" si="35">(C67/E67)-1</f>
        <v>-0.10562685093780844</v>
      </c>
      <c r="G67" s="94">
        <f t="shared" si="14"/>
        <v>72.48</v>
      </c>
      <c r="H67" s="95">
        <f t="shared" ref="H67:H87" si="36">G67/C67</f>
        <v>0.02</v>
      </c>
      <c r="I67" s="94">
        <v>150</v>
      </c>
      <c r="J67" s="96">
        <f t="shared" si="31"/>
        <v>3401.52</v>
      </c>
      <c r="K67" s="97">
        <f t="shared" si="32"/>
        <v>-0.16053307008884499</v>
      </c>
      <c r="L67" s="177"/>
      <c r="M67" s="177"/>
      <c r="N67" s="177"/>
      <c r="Q67" s="208">
        <v>2945</v>
      </c>
      <c r="S67" s="99">
        <f t="shared" si="23"/>
        <v>384.03999999999996</v>
      </c>
      <c r="T67" s="12">
        <f t="shared" si="33"/>
        <v>0.11536058443274937</v>
      </c>
      <c r="U67" s="12"/>
      <c r="V67" s="12"/>
      <c r="X67" s="100"/>
      <c r="Y67" s="100"/>
      <c r="AA67" s="94">
        <v>350</v>
      </c>
      <c r="AB67" s="94">
        <v>150</v>
      </c>
      <c r="AC67" s="94">
        <v>150</v>
      </c>
      <c r="AE67" s="191" t="e">
        <f t="shared" si="7"/>
        <v>#REF!</v>
      </c>
      <c r="AF67" t="e">
        <f t="shared" si="25"/>
        <v>#REF!</v>
      </c>
      <c r="AG67" t="e">
        <f t="shared" si="26"/>
        <v>#REF!</v>
      </c>
      <c r="AH67" t="e">
        <f t="shared" si="27"/>
        <v>#REF!</v>
      </c>
      <c r="AJ67" s="191" t="e">
        <f t="shared" si="11"/>
        <v>#REF!</v>
      </c>
      <c r="AK67" s="231" t="e">
        <f>AJ67+(#REF!+#REF!)</f>
        <v>#REF!</v>
      </c>
      <c r="AL67" s="232" t="e">
        <f>#REF!</f>
        <v>#REF!</v>
      </c>
      <c r="AM67" s="226" t="e">
        <f>#REF!</f>
        <v>#REF!</v>
      </c>
      <c r="AN67" s="232" t="e">
        <f>#REF!</f>
        <v>#REF!</v>
      </c>
      <c r="AO67" s="226" t="e">
        <f>#REF!</f>
        <v>#REF!</v>
      </c>
      <c r="AQ67" s="221">
        <v>3624</v>
      </c>
      <c r="AR67" s="224">
        <f t="shared" si="12"/>
        <v>0</v>
      </c>
    </row>
    <row r="68" spans="1:44" x14ac:dyDescent="0.25">
      <c r="A68" s="35" t="s">
        <v>59</v>
      </c>
      <c r="B68" s="98">
        <v>12700</v>
      </c>
      <c r="C68" s="148">
        <v>4031</v>
      </c>
      <c r="D68" s="92">
        <f t="shared" si="34"/>
        <v>-0.68259842519685043</v>
      </c>
      <c r="E68" s="34">
        <v>4773</v>
      </c>
      <c r="F68" s="93">
        <f t="shared" si="35"/>
        <v>-0.15545778336476013</v>
      </c>
      <c r="G68" s="94">
        <f t="shared" si="14"/>
        <v>80.62</v>
      </c>
      <c r="H68" s="95">
        <f t="shared" si="36"/>
        <v>0.02</v>
      </c>
      <c r="I68" s="94">
        <v>150</v>
      </c>
      <c r="J68" s="96">
        <f t="shared" si="31"/>
        <v>3800.38</v>
      </c>
      <c r="K68" s="97">
        <f t="shared" si="32"/>
        <v>-0.20377540331028698</v>
      </c>
      <c r="L68" s="177"/>
      <c r="M68" s="177"/>
      <c r="N68" s="177"/>
      <c r="Q68" s="208">
        <v>3211</v>
      </c>
      <c r="S68" s="99">
        <f t="shared" si="23"/>
        <v>508.76000000000022</v>
      </c>
      <c r="T68" s="12">
        <f t="shared" si="33"/>
        <v>0.13677226487730396</v>
      </c>
      <c r="U68" s="12"/>
      <c r="V68" s="12"/>
      <c r="X68" s="100"/>
      <c r="Y68" s="100"/>
      <c r="AA68" s="94">
        <v>350</v>
      </c>
      <c r="AB68" s="94">
        <v>150</v>
      </c>
      <c r="AC68" s="94">
        <v>150</v>
      </c>
      <c r="AE68" s="191" t="e">
        <f t="shared" si="7"/>
        <v>#REF!</v>
      </c>
      <c r="AF68" t="e">
        <f t="shared" si="25"/>
        <v>#REF!</v>
      </c>
      <c r="AG68" t="e">
        <f t="shared" si="26"/>
        <v>#REF!</v>
      </c>
      <c r="AH68" t="e">
        <f t="shared" si="27"/>
        <v>#REF!</v>
      </c>
      <c r="AJ68" s="191" t="e">
        <f t="shared" si="11"/>
        <v>#REF!</v>
      </c>
      <c r="AK68" s="231" t="e">
        <f>AJ68+(#REF!+#REF!)</f>
        <v>#REF!</v>
      </c>
      <c r="AL68" s="232" t="e">
        <f>#REF!</f>
        <v>#REF!</v>
      </c>
      <c r="AM68" s="226" t="e">
        <f>#REF!</f>
        <v>#REF!</v>
      </c>
      <c r="AN68" s="232" t="e">
        <f>#REF!</f>
        <v>#REF!</v>
      </c>
      <c r="AO68" s="226" t="e">
        <f>#REF!</f>
        <v>#REF!</v>
      </c>
      <c r="AQ68" s="221">
        <v>4031</v>
      </c>
      <c r="AR68" s="224">
        <f t="shared" si="12"/>
        <v>0</v>
      </c>
    </row>
    <row r="69" spans="1:44" x14ac:dyDescent="0.25">
      <c r="A69" s="35" t="s">
        <v>60</v>
      </c>
      <c r="B69" s="98">
        <v>15450</v>
      </c>
      <c r="C69" s="148">
        <v>4745</v>
      </c>
      <c r="D69" s="92">
        <f t="shared" si="34"/>
        <v>-0.6928802588996763</v>
      </c>
      <c r="E69" s="34">
        <v>5661</v>
      </c>
      <c r="F69" s="93">
        <f t="shared" si="35"/>
        <v>-0.1618088676912206</v>
      </c>
      <c r="G69" s="94">
        <f t="shared" si="14"/>
        <v>94.9</v>
      </c>
      <c r="H69" s="95">
        <f t="shared" si="36"/>
        <v>0.02</v>
      </c>
      <c r="I69" s="94">
        <v>150</v>
      </c>
      <c r="J69" s="96">
        <f t="shared" si="31"/>
        <v>4500.1000000000004</v>
      </c>
      <c r="K69" s="97">
        <f t="shared" si="32"/>
        <v>-0.20506977565801088</v>
      </c>
      <c r="L69" s="177"/>
      <c r="M69" s="177"/>
      <c r="N69" s="177"/>
      <c r="Q69" s="208">
        <v>3534</v>
      </c>
      <c r="S69" s="99">
        <f t="shared" si="23"/>
        <v>871.20000000000073</v>
      </c>
      <c r="T69" s="12">
        <f t="shared" si="33"/>
        <v>0.19776627621901402</v>
      </c>
      <c r="U69" s="12"/>
      <c r="V69" s="12"/>
      <c r="X69" s="100"/>
      <c r="Y69" s="100"/>
      <c r="AA69" s="94">
        <v>350</v>
      </c>
      <c r="AB69" s="94">
        <v>150</v>
      </c>
      <c r="AC69" s="94">
        <v>150</v>
      </c>
      <c r="AE69" s="191" t="e">
        <f t="shared" si="7"/>
        <v>#REF!</v>
      </c>
      <c r="AF69" t="e">
        <f t="shared" si="25"/>
        <v>#REF!</v>
      </c>
      <c r="AG69" t="e">
        <f t="shared" si="26"/>
        <v>#REF!</v>
      </c>
      <c r="AH69" t="e">
        <f t="shared" si="27"/>
        <v>#REF!</v>
      </c>
      <c r="AJ69" s="191" t="e">
        <f t="shared" si="11"/>
        <v>#REF!</v>
      </c>
      <c r="AK69" s="231" t="e">
        <f>AJ69+(#REF!+#REF!)</f>
        <v>#REF!</v>
      </c>
      <c r="AL69" s="232" t="e">
        <f>#REF!</f>
        <v>#REF!</v>
      </c>
      <c r="AM69" s="226" t="e">
        <f>#REF!</f>
        <v>#REF!</v>
      </c>
      <c r="AN69" s="232" t="e">
        <f>#REF!</f>
        <v>#REF!</v>
      </c>
      <c r="AO69" s="226" t="e">
        <f>#REF!</f>
        <v>#REF!</v>
      </c>
      <c r="AQ69" s="218">
        <v>4745</v>
      </c>
      <c r="AR69" s="224">
        <f t="shared" si="12"/>
        <v>0</v>
      </c>
    </row>
    <row r="70" spans="1:44" x14ac:dyDescent="0.25">
      <c r="A70" s="153" t="s">
        <v>223</v>
      </c>
      <c r="B70" s="98">
        <v>15800</v>
      </c>
      <c r="C70" s="148">
        <v>4888</v>
      </c>
      <c r="D70" s="92">
        <f t="shared" ref="D70:D73" si="37">(C70/B70)-1</f>
        <v>-0.69063291139240501</v>
      </c>
      <c r="E70" s="34">
        <v>6032</v>
      </c>
      <c r="F70" s="93">
        <f t="shared" ref="F70:F73" si="38">(C70/E70)-1</f>
        <v>-0.18965517241379315</v>
      </c>
      <c r="G70" s="94">
        <f t="shared" ref="G70:G106" si="39">$H$15*C70</f>
        <v>97.76</v>
      </c>
      <c r="H70" s="95">
        <f t="shared" ref="H70:H73" si="40">G70/C70</f>
        <v>0.02</v>
      </c>
      <c r="I70" s="94">
        <v>300</v>
      </c>
      <c r="J70" s="96">
        <f t="shared" ref="J70:J73" si="41">C70-G70-I70</f>
        <v>4490.24</v>
      </c>
      <c r="K70" s="97">
        <f t="shared" ref="K70:K73" si="42">(J70/E70)-1</f>
        <v>-0.25559681697612735</v>
      </c>
      <c r="L70" s="177"/>
      <c r="M70" s="177"/>
      <c r="N70" s="177"/>
      <c r="Q70" s="208">
        <v>3654</v>
      </c>
      <c r="S70" s="99">
        <f t="shared" si="23"/>
        <v>738.47999999999956</v>
      </c>
      <c r="T70" s="12">
        <f t="shared" ref="T70:T73" si="43">S70/(S70+Q70)</f>
        <v>0.16812370232761439</v>
      </c>
      <c r="U70" s="12"/>
      <c r="V70" s="12"/>
      <c r="X70" s="100"/>
      <c r="Y70" s="100"/>
      <c r="AA70" s="94">
        <v>650</v>
      </c>
      <c r="AB70" s="94">
        <v>300</v>
      </c>
      <c r="AC70" s="94">
        <v>300</v>
      </c>
      <c r="AE70" s="191" t="e">
        <f t="shared" si="7"/>
        <v>#REF!</v>
      </c>
      <c r="AF70" t="e">
        <f t="shared" si="25"/>
        <v>#REF!</v>
      </c>
      <c r="AG70" t="e">
        <f t="shared" si="26"/>
        <v>#REF!</v>
      </c>
      <c r="AH70" t="e">
        <f t="shared" si="27"/>
        <v>#REF!</v>
      </c>
      <c r="AJ70" s="191" t="e">
        <f t="shared" si="11"/>
        <v>#REF!</v>
      </c>
      <c r="AK70" s="231" t="e">
        <f>AJ70+(#REF!+#REF!)</f>
        <v>#REF!</v>
      </c>
      <c r="AL70" s="232" t="e">
        <f>#REF!</f>
        <v>#REF!</v>
      </c>
      <c r="AM70" s="226" t="e">
        <f>#REF!</f>
        <v>#REF!</v>
      </c>
      <c r="AN70" s="232" t="e">
        <f>#REF!</f>
        <v>#REF!</v>
      </c>
      <c r="AO70" s="226" t="e">
        <f>#REF!</f>
        <v>#REF!</v>
      </c>
      <c r="AQ70" s="218">
        <v>4888</v>
      </c>
      <c r="AR70" s="224">
        <f t="shared" si="12"/>
        <v>0</v>
      </c>
    </row>
    <row r="71" spans="1:44" x14ac:dyDescent="0.25">
      <c r="A71" s="153" t="s">
        <v>224</v>
      </c>
      <c r="B71" s="98">
        <v>18450</v>
      </c>
      <c r="C71" s="148">
        <v>5408</v>
      </c>
      <c r="D71" s="92">
        <f t="shared" si="37"/>
        <v>-0.70688346883468833</v>
      </c>
      <c r="E71" s="34">
        <v>6728</v>
      </c>
      <c r="F71" s="93">
        <f t="shared" si="38"/>
        <v>-0.19619500594530326</v>
      </c>
      <c r="G71" s="94">
        <f t="shared" si="39"/>
        <v>108.16</v>
      </c>
      <c r="H71" s="95">
        <f t="shared" si="40"/>
        <v>0.02</v>
      </c>
      <c r="I71" s="94">
        <v>300</v>
      </c>
      <c r="J71" s="96">
        <f t="shared" si="41"/>
        <v>4999.84</v>
      </c>
      <c r="K71" s="97">
        <f t="shared" si="42"/>
        <v>-0.25686087990487516</v>
      </c>
      <c r="L71" s="177"/>
      <c r="M71" s="177"/>
      <c r="N71" s="177"/>
      <c r="Q71" s="208">
        <v>4086</v>
      </c>
      <c r="S71" s="99">
        <f t="shared" si="23"/>
        <v>805.68000000000029</v>
      </c>
      <c r="T71" s="12">
        <f t="shared" si="43"/>
        <v>0.16470415072122466</v>
      </c>
      <c r="U71" s="12"/>
      <c r="V71" s="12"/>
      <c r="X71" s="100"/>
      <c r="Y71" s="100"/>
      <c r="AA71" s="94">
        <v>650</v>
      </c>
      <c r="AB71" s="94">
        <v>300</v>
      </c>
      <c r="AC71" s="94">
        <v>300</v>
      </c>
      <c r="AE71" s="191" t="e">
        <f t="shared" si="7"/>
        <v>#REF!</v>
      </c>
      <c r="AF71" t="e">
        <f t="shared" si="25"/>
        <v>#REF!</v>
      </c>
      <c r="AG71" t="e">
        <f t="shared" si="26"/>
        <v>#REF!</v>
      </c>
      <c r="AH71" t="e">
        <f t="shared" si="27"/>
        <v>#REF!</v>
      </c>
      <c r="AJ71" s="191" t="e">
        <f t="shared" si="11"/>
        <v>#REF!</v>
      </c>
      <c r="AK71" s="231" t="e">
        <f>AJ71+(#REF!+#REF!)</f>
        <v>#REF!</v>
      </c>
      <c r="AL71" s="232" t="e">
        <f>#REF!</f>
        <v>#REF!</v>
      </c>
      <c r="AM71" s="226" t="e">
        <f>#REF!</f>
        <v>#REF!</v>
      </c>
      <c r="AN71" s="232" t="e">
        <f>#REF!</f>
        <v>#REF!</v>
      </c>
      <c r="AO71" s="226" t="e">
        <f>#REF!</f>
        <v>#REF!</v>
      </c>
      <c r="AQ71" s="218">
        <v>5408</v>
      </c>
      <c r="AR71" s="224">
        <f t="shared" si="12"/>
        <v>0</v>
      </c>
    </row>
    <row r="72" spans="1:44" x14ac:dyDescent="0.25">
      <c r="A72" s="153" t="s">
        <v>225</v>
      </c>
      <c r="B72" s="98">
        <v>19600</v>
      </c>
      <c r="C72" s="148">
        <v>5616</v>
      </c>
      <c r="D72" s="92">
        <f t="shared" si="37"/>
        <v>-0.71346938775510205</v>
      </c>
      <c r="E72" s="34">
        <v>6960</v>
      </c>
      <c r="F72" s="93">
        <f t="shared" si="38"/>
        <v>-0.19310344827586212</v>
      </c>
      <c r="G72" s="94">
        <f t="shared" si="39"/>
        <v>112.32000000000001</v>
      </c>
      <c r="H72" s="95">
        <f t="shared" si="40"/>
        <v>0.02</v>
      </c>
      <c r="I72" s="94">
        <v>300</v>
      </c>
      <c r="J72" s="96">
        <f t="shared" si="41"/>
        <v>5203.68</v>
      </c>
      <c r="K72" s="97">
        <f t="shared" si="42"/>
        <v>-0.25234482758620691</v>
      </c>
      <c r="L72" s="177"/>
      <c r="M72" s="177"/>
      <c r="N72" s="177"/>
      <c r="Q72" s="208">
        <v>3976</v>
      </c>
      <c r="S72" s="99">
        <f t="shared" si="23"/>
        <v>1115.3600000000006</v>
      </c>
      <c r="T72" s="12">
        <f t="shared" si="43"/>
        <v>0.21906916815939168</v>
      </c>
      <c r="U72" s="12"/>
      <c r="V72" s="12"/>
      <c r="X72" s="100"/>
      <c r="Y72" s="100"/>
      <c r="AA72" s="94">
        <v>650</v>
      </c>
      <c r="AB72" s="94">
        <v>300</v>
      </c>
      <c r="AC72" s="94">
        <v>300</v>
      </c>
      <c r="AE72" s="191" t="e">
        <f t="shared" si="7"/>
        <v>#REF!</v>
      </c>
      <c r="AF72" t="e">
        <f t="shared" si="25"/>
        <v>#REF!</v>
      </c>
      <c r="AG72" t="e">
        <f t="shared" si="26"/>
        <v>#REF!</v>
      </c>
      <c r="AH72" t="e">
        <f t="shared" si="27"/>
        <v>#REF!</v>
      </c>
      <c r="AJ72" s="191" t="e">
        <f t="shared" si="11"/>
        <v>#REF!</v>
      </c>
      <c r="AK72" s="231" t="e">
        <f>AJ72+(#REF!+#REF!)</f>
        <v>#REF!</v>
      </c>
      <c r="AL72" s="232" t="e">
        <f>#REF!</f>
        <v>#REF!</v>
      </c>
      <c r="AM72" s="226" t="e">
        <f>#REF!</f>
        <v>#REF!</v>
      </c>
      <c r="AN72" s="232" t="e">
        <f>#REF!</f>
        <v>#REF!</v>
      </c>
      <c r="AO72" s="226" t="e">
        <f>#REF!</f>
        <v>#REF!</v>
      </c>
      <c r="AQ72" s="218">
        <v>5616</v>
      </c>
      <c r="AR72" s="224">
        <f t="shared" si="12"/>
        <v>0</v>
      </c>
    </row>
    <row r="73" spans="1:44" x14ac:dyDescent="0.25">
      <c r="A73" s="153" t="s">
        <v>226</v>
      </c>
      <c r="B73" s="98">
        <v>22550</v>
      </c>
      <c r="C73" s="148">
        <v>6136</v>
      </c>
      <c r="D73" s="92">
        <f t="shared" si="37"/>
        <v>-0.72789356984478937</v>
      </c>
      <c r="E73" s="34">
        <v>7540</v>
      </c>
      <c r="F73" s="93">
        <f t="shared" si="38"/>
        <v>-0.18620689655172418</v>
      </c>
      <c r="G73" s="94">
        <f t="shared" ref="G73" si="44">$H$15*C73</f>
        <v>122.72</v>
      </c>
      <c r="H73" s="95">
        <f t="shared" si="40"/>
        <v>0.02</v>
      </c>
      <c r="I73" s="94">
        <v>300</v>
      </c>
      <c r="J73" s="96">
        <f t="shared" si="41"/>
        <v>5713.28</v>
      </c>
      <c r="K73" s="97">
        <f t="shared" si="42"/>
        <v>-0.24227055702917777</v>
      </c>
      <c r="L73" s="177"/>
      <c r="M73" s="177"/>
      <c r="N73" s="177"/>
      <c r="Q73" s="208">
        <v>4448</v>
      </c>
      <c r="S73" s="99">
        <f t="shared" si="23"/>
        <v>1142.5599999999995</v>
      </c>
      <c r="T73" s="12">
        <f t="shared" si="43"/>
        <v>0.20437308605935714</v>
      </c>
      <c r="U73" s="12"/>
      <c r="V73" s="12"/>
      <c r="X73" s="100"/>
      <c r="Y73" s="100"/>
      <c r="AA73" s="94">
        <v>650</v>
      </c>
      <c r="AB73" s="94">
        <v>300</v>
      </c>
      <c r="AC73" s="94">
        <v>300</v>
      </c>
      <c r="AE73" s="191" t="e">
        <f t="shared" si="7"/>
        <v>#REF!</v>
      </c>
      <c r="AF73" t="e">
        <f t="shared" si="25"/>
        <v>#REF!</v>
      </c>
      <c r="AG73" t="e">
        <f t="shared" si="26"/>
        <v>#REF!</v>
      </c>
      <c r="AH73" t="e">
        <f t="shared" si="27"/>
        <v>#REF!</v>
      </c>
      <c r="AJ73" s="191" t="e">
        <f t="shared" si="11"/>
        <v>#REF!</v>
      </c>
      <c r="AK73" s="231" t="e">
        <f>AJ73+(#REF!+#REF!)</f>
        <v>#REF!</v>
      </c>
      <c r="AL73" s="232" t="e">
        <f>#REF!</f>
        <v>#REF!</v>
      </c>
      <c r="AM73" s="226" t="e">
        <f>#REF!</f>
        <v>#REF!</v>
      </c>
      <c r="AN73" s="232" t="e">
        <f>#REF!</f>
        <v>#REF!</v>
      </c>
      <c r="AO73" s="226" t="e">
        <f>#REF!</f>
        <v>#REF!</v>
      </c>
      <c r="AQ73" s="218">
        <v>6136</v>
      </c>
      <c r="AR73" s="224">
        <f t="shared" si="12"/>
        <v>0</v>
      </c>
    </row>
    <row r="74" spans="1:44" x14ac:dyDescent="0.25">
      <c r="A74" s="37" t="s">
        <v>61</v>
      </c>
      <c r="B74" s="98">
        <v>180</v>
      </c>
      <c r="C74" s="147">
        <v>90</v>
      </c>
      <c r="D74" s="92">
        <f>(C74/B74)-1</f>
        <v>-0.5</v>
      </c>
      <c r="E74" s="48">
        <v>90</v>
      </c>
      <c r="F74" s="93">
        <f>(C74/E74)-1</f>
        <v>0</v>
      </c>
      <c r="G74" s="94">
        <f t="shared" si="39"/>
        <v>1.8</v>
      </c>
      <c r="H74" s="95">
        <f>G74/C74</f>
        <v>0.02</v>
      </c>
      <c r="I74" s="94">
        <v>10</v>
      </c>
      <c r="J74" s="96">
        <f t="shared" si="31"/>
        <v>78.2</v>
      </c>
      <c r="K74" s="97">
        <f t="shared" si="32"/>
        <v>-0.13111111111111107</v>
      </c>
      <c r="L74" s="177"/>
      <c r="M74" s="177"/>
      <c r="N74" s="177"/>
      <c r="Q74" s="208">
        <v>91</v>
      </c>
      <c r="S74" s="99">
        <f t="shared" si="23"/>
        <v>-14.599999999999994</v>
      </c>
      <c r="T74" s="12">
        <f t="shared" si="33"/>
        <v>-0.1910994764397905</v>
      </c>
      <c r="U74" s="12"/>
      <c r="V74" s="12"/>
      <c r="X74" s="100"/>
      <c r="Y74" s="100"/>
      <c r="AA74" s="94">
        <v>10</v>
      </c>
      <c r="AB74" s="94">
        <v>10</v>
      </c>
      <c r="AC74" s="94">
        <v>10</v>
      </c>
      <c r="AE74" s="191" t="e">
        <f t="shared" si="7"/>
        <v>#REF!</v>
      </c>
      <c r="AF74" t="e">
        <f t="shared" si="25"/>
        <v>#REF!</v>
      </c>
      <c r="AG74" t="e">
        <f t="shared" si="26"/>
        <v>#REF!</v>
      </c>
      <c r="AH74" t="e">
        <f t="shared" si="27"/>
        <v>#REF!</v>
      </c>
      <c r="AJ74" s="191" t="e">
        <f t="shared" si="11"/>
        <v>#REF!</v>
      </c>
      <c r="AK74" s="231" t="e">
        <f>AJ74+(#REF!+#REF!)</f>
        <v>#REF!</v>
      </c>
      <c r="AL74" s="232"/>
      <c r="AQ74" s="221">
        <v>90</v>
      </c>
      <c r="AR74" s="224">
        <f t="shared" si="12"/>
        <v>0</v>
      </c>
    </row>
    <row r="75" spans="1:44" x14ac:dyDescent="0.25">
      <c r="A75" s="154" t="s">
        <v>227</v>
      </c>
      <c r="B75" s="98">
        <v>250</v>
      </c>
      <c r="C75" s="147">
        <v>121</v>
      </c>
      <c r="D75" s="92">
        <f>(C75/B75)-1</f>
        <v>-0.51600000000000001</v>
      </c>
      <c r="E75" s="48">
        <v>125</v>
      </c>
      <c r="F75" s="93">
        <f>(C75/E75)-1</f>
        <v>-3.2000000000000028E-2</v>
      </c>
      <c r="G75" s="94">
        <f t="shared" ref="G75" si="45">$H$15*C75</f>
        <v>2.42</v>
      </c>
      <c r="H75" s="95">
        <f>G75/C75</f>
        <v>0.02</v>
      </c>
      <c r="I75" s="94">
        <v>10</v>
      </c>
      <c r="J75" s="96">
        <f t="shared" ref="J75" si="46">C75-G75-I75</f>
        <v>108.58</v>
      </c>
      <c r="K75" s="97">
        <f t="shared" ref="K75" si="47">(J75/E75)-1</f>
        <v>-0.13136000000000003</v>
      </c>
      <c r="L75" s="177"/>
      <c r="M75" s="177"/>
      <c r="N75" s="177"/>
      <c r="Q75" s="208">
        <v>96</v>
      </c>
      <c r="S75" s="99">
        <f t="shared" si="23"/>
        <v>10.159999999999997</v>
      </c>
      <c r="T75" s="12">
        <f t="shared" ref="T75" si="48">S75/(S75+Q75)</f>
        <v>9.5704596834966058E-2</v>
      </c>
      <c r="U75" s="12"/>
      <c r="V75" s="12"/>
      <c r="X75" s="100"/>
      <c r="Y75" s="100"/>
      <c r="AA75" s="94">
        <v>10</v>
      </c>
      <c r="AB75" s="94">
        <v>10</v>
      </c>
      <c r="AC75" s="94">
        <v>10</v>
      </c>
      <c r="AE75" s="191" t="e">
        <f t="shared" si="7"/>
        <v>#REF!</v>
      </c>
      <c r="AF75" t="e">
        <f t="shared" si="25"/>
        <v>#REF!</v>
      </c>
      <c r="AG75" t="e">
        <f t="shared" si="26"/>
        <v>#REF!</v>
      </c>
      <c r="AH75" t="e">
        <f t="shared" si="27"/>
        <v>#REF!</v>
      </c>
      <c r="AJ75" s="191" t="e">
        <f t="shared" si="11"/>
        <v>#REF!</v>
      </c>
      <c r="AK75" s="231" t="e">
        <f>AJ75+(#REF!+#REF!)</f>
        <v>#REF!</v>
      </c>
      <c r="AL75" s="232"/>
      <c r="AQ75" s="218">
        <v>121</v>
      </c>
      <c r="AR75" s="224">
        <f t="shared" si="12"/>
        <v>0</v>
      </c>
    </row>
    <row r="76" spans="1:44" x14ac:dyDescent="0.25">
      <c r="A76" s="37" t="s">
        <v>63</v>
      </c>
      <c r="B76" s="98">
        <v>885</v>
      </c>
      <c r="C76" s="147">
        <v>327</v>
      </c>
      <c r="D76" s="92">
        <f t="shared" si="34"/>
        <v>-0.63050847457627124</v>
      </c>
      <c r="E76" s="34">
        <v>418</v>
      </c>
      <c r="F76" s="93">
        <f t="shared" si="35"/>
        <v>-0.21770334928229662</v>
      </c>
      <c r="G76" s="94">
        <f t="shared" si="39"/>
        <v>6.54</v>
      </c>
      <c r="H76" s="95">
        <f t="shared" si="36"/>
        <v>0.02</v>
      </c>
      <c r="I76" s="94">
        <v>10</v>
      </c>
      <c r="J76" s="96">
        <f t="shared" ref="J76:J91" si="49">C76-G76-I76</f>
        <v>310.45999999999998</v>
      </c>
      <c r="K76" s="97">
        <f t="shared" ref="K76:K91" si="50">(J76/E76)-1</f>
        <v>-0.25727272727272732</v>
      </c>
      <c r="L76" s="177"/>
      <c r="M76" s="177"/>
      <c r="N76" s="177"/>
      <c r="Q76" s="208">
        <v>210</v>
      </c>
      <c r="S76" s="99">
        <f t="shared" si="23"/>
        <v>93.919999999999959</v>
      </c>
      <c r="T76" s="12">
        <f t="shared" si="33"/>
        <v>0.30902869176098963</v>
      </c>
      <c r="U76" s="12"/>
      <c r="V76" s="12"/>
      <c r="X76" s="100"/>
      <c r="Y76" s="100"/>
      <c r="AA76" s="94">
        <v>10</v>
      </c>
      <c r="AB76" s="94">
        <v>10</v>
      </c>
      <c r="AC76" s="94">
        <v>10</v>
      </c>
      <c r="AE76" s="191" t="e">
        <f t="shared" si="7"/>
        <v>#REF!</v>
      </c>
      <c r="AF76" t="e">
        <f t="shared" si="25"/>
        <v>#REF!</v>
      </c>
      <c r="AG76" t="e">
        <f t="shared" si="26"/>
        <v>#REF!</v>
      </c>
      <c r="AH76" t="e">
        <f t="shared" si="27"/>
        <v>#REF!</v>
      </c>
      <c r="AJ76" s="191" t="e">
        <f t="shared" si="11"/>
        <v>#REF!</v>
      </c>
      <c r="AK76" s="231" t="e">
        <f>AJ76+(#REF!+#REF!)</f>
        <v>#REF!</v>
      </c>
      <c r="AL76" s="232"/>
      <c r="AQ76" s="218">
        <v>327</v>
      </c>
      <c r="AR76" s="224">
        <f t="shared" si="12"/>
        <v>0</v>
      </c>
    </row>
    <row r="77" spans="1:44" x14ac:dyDescent="0.25">
      <c r="A77" s="37" t="s">
        <v>64</v>
      </c>
      <c r="B77" s="98">
        <v>1130</v>
      </c>
      <c r="C77" s="147">
        <v>399</v>
      </c>
      <c r="D77" s="92">
        <f t="shared" si="34"/>
        <v>-0.64690265486725662</v>
      </c>
      <c r="E77" s="34">
        <v>564</v>
      </c>
      <c r="F77" s="93">
        <f t="shared" si="35"/>
        <v>-0.29255319148936165</v>
      </c>
      <c r="G77" s="94">
        <f t="shared" si="39"/>
        <v>7.98</v>
      </c>
      <c r="H77" s="95">
        <f t="shared" si="36"/>
        <v>0.02</v>
      </c>
      <c r="I77" s="94">
        <v>10</v>
      </c>
      <c r="J77" s="96">
        <f t="shared" si="49"/>
        <v>381.02</v>
      </c>
      <c r="K77" s="97">
        <f t="shared" si="50"/>
        <v>-0.32443262411347518</v>
      </c>
      <c r="L77" s="177"/>
      <c r="M77" s="177"/>
      <c r="N77" s="177"/>
      <c r="Q77" s="208">
        <v>310</v>
      </c>
      <c r="S77" s="99">
        <f t="shared" si="23"/>
        <v>63.039999999999964</v>
      </c>
      <c r="T77" s="12">
        <f t="shared" si="33"/>
        <v>0.16898992065194074</v>
      </c>
      <c r="U77" s="12"/>
      <c r="V77" s="12"/>
      <c r="X77" s="100"/>
      <c r="Y77" s="100"/>
      <c r="AA77" s="94">
        <v>10</v>
      </c>
      <c r="AB77" s="94">
        <v>10</v>
      </c>
      <c r="AC77" s="94">
        <v>10</v>
      </c>
      <c r="AE77" s="191" t="e">
        <f t="shared" si="7"/>
        <v>#REF!</v>
      </c>
      <c r="AF77" t="e">
        <f t="shared" si="25"/>
        <v>#REF!</v>
      </c>
      <c r="AG77" t="e">
        <f t="shared" si="26"/>
        <v>#REF!</v>
      </c>
      <c r="AH77" t="e">
        <f t="shared" si="27"/>
        <v>#REF!</v>
      </c>
      <c r="AJ77" s="191" t="e">
        <f t="shared" si="11"/>
        <v>#REF!</v>
      </c>
      <c r="AK77" s="231" t="e">
        <f>AJ77+(#REF!+#REF!)</f>
        <v>#REF!</v>
      </c>
      <c r="AL77" s="232"/>
      <c r="AQ77" s="218">
        <v>399</v>
      </c>
      <c r="AR77" s="224">
        <f t="shared" si="12"/>
        <v>0</v>
      </c>
    </row>
    <row r="78" spans="1:44" x14ac:dyDescent="0.25">
      <c r="A78" s="37" t="s">
        <v>65</v>
      </c>
      <c r="B78" s="98">
        <v>1570</v>
      </c>
      <c r="C78" s="147">
        <v>530</v>
      </c>
      <c r="D78" s="92">
        <f t="shared" si="34"/>
        <v>-0.66242038216560517</v>
      </c>
      <c r="E78" s="34">
        <v>765</v>
      </c>
      <c r="F78" s="93">
        <f t="shared" si="35"/>
        <v>-0.30718954248366015</v>
      </c>
      <c r="G78" s="94">
        <f t="shared" si="39"/>
        <v>10.6</v>
      </c>
      <c r="H78" s="95">
        <f t="shared" si="36"/>
        <v>0.02</v>
      </c>
      <c r="I78" s="94">
        <v>10</v>
      </c>
      <c r="J78" s="96">
        <f t="shared" si="49"/>
        <v>509.4</v>
      </c>
      <c r="K78" s="97">
        <f t="shared" si="50"/>
        <v>-0.33411764705882352</v>
      </c>
      <c r="L78" s="177"/>
      <c r="M78" s="177"/>
      <c r="N78" s="177"/>
      <c r="Q78" s="208">
        <v>391</v>
      </c>
      <c r="S78" s="99">
        <f t="shared" si="23"/>
        <v>107.79999999999995</v>
      </c>
      <c r="T78" s="12">
        <f t="shared" si="33"/>
        <v>0.21611868484362462</v>
      </c>
      <c r="U78" s="12"/>
      <c r="V78" s="12"/>
      <c r="X78" s="100"/>
      <c r="Y78" s="100"/>
      <c r="AA78" s="94">
        <v>10</v>
      </c>
      <c r="AB78" s="94">
        <v>10</v>
      </c>
      <c r="AC78" s="94">
        <v>10</v>
      </c>
      <c r="AE78" s="191" t="e">
        <f t="shared" si="7"/>
        <v>#REF!</v>
      </c>
      <c r="AF78" t="e">
        <f t="shared" si="25"/>
        <v>#REF!</v>
      </c>
      <c r="AG78" t="e">
        <f t="shared" si="26"/>
        <v>#REF!</v>
      </c>
      <c r="AH78" t="e">
        <f t="shared" si="27"/>
        <v>#REF!</v>
      </c>
      <c r="AJ78" s="191" t="e">
        <f t="shared" si="11"/>
        <v>#REF!</v>
      </c>
      <c r="AK78" s="231" t="e">
        <f>AJ78+(#REF!+#REF!)</f>
        <v>#REF!</v>
      </c>
      <c r="AL78" s="232"/>
      <c r="AQ78" s="221">
        <v>530</v>
      </c>
      <c r="AR78" s="224">
        <f t="shared" si="12"/>
        <v>0</v>
      </c>
    </row>
    <row r="79" spans="1:44" ht="13.5" x14ac:dyDescent="0.3">
      <c r="A79" s="33" t="s">
        <v>66</v>
      </c>
      <c r="B79" s="98">
        <v>2000</v>
      </c>
      <c r="C79" s="147">
        <v>730</v>
      </c>
      <c r="D79" s="92">
        <f t="shared" si="34"/>
        <v>-0.63500000000000001</v>
      </c>
      <c r="E79" s="34">
        <v>908</v>
      </c>
      <c r="F79" s="93">
        <f t="shared" si="35"/>
        <v>-0.19603524229074887</v>
      </c>
      <c r="G79" s="94">
        <f t="shared" si="39"/>
        <v>14.6</v>
      </c>
      <c r="H79" s="95">
        <f t="shared" si="36"/>
        <v>0.02</v>
      </c>
      <c r="I79" s="94">
        <v>10</v>
      </c>
      <c r="J79" s="96">
        <f t="shared" si="49"/>
        <v>705.4</v>
      </c>
      <c r="K79" s="97">
        <f t="shared" si="50"/>
        <v>-0.22312775330396484</v>
      </c>
      <c r="L79" s="177"/>
      <c r="M79" s="177"/>
      <c r="N79" s="177"/>
      <c r="Q79" s="208">
        <v>511</v>
      </c>
      <c r="S79" s="99">
        <f t="shared" si="23"/>
        <v>179.79999999999995</v>
      </c>
      <c r="T79" s="12">
        <f t="shared" si="33"/>
        <v>0.26027793862188764</v>
      </c>
      <c r="U79" s="12"/>
      <c r="V79" s="12"/>
      <c r="X79" s="100"/>
      <c r="Y79" s="100"/>
      <c r="AA79" s="94">
        <v>10</v>
      </c>
      <c r="AB79" s="94">
        <v>10</v>
      </c>
      <c r="AC79" s="94">
        <v>10</v>
      </c>
      <c r="AE79" s="191" t="e">
        <f t="shared" si="7"/>
        <v>#REF!</v>
      </c>
      <c r="AF79" t="e">
        <f t="shared" si="25"/>
        <v>#REF!</v>
      </c>
      <c r="AG79" t="e">
        <f t="shared" si="26"/>
        <v>#REF!</v>
      </c>
      <c r="AH79" t="e">
        <f t="shared" si="27"/>
        <v>#REF!</v>
      </c>
      <c r="AJ79" s="191" t="e">
        <f t="shared" si="11"/>
        <v>#REF!</v>
      </c>
      <c r="AK79" s="231" t="e">
        <f>AJ79+(#REF!+#REF!)</f>
        <v>#REF!</v>
      </c>
      <c r="AL79" s="232"/>
      <c r="AQ79" s="221">
        <v>730</v>
      </c>
      <c r="AR79" s="224">
        <f t="shared" si="12"/>
        <v>0</v>
      </c>
    </row>
    <row r="80" spans="1:44" x14ac:dyDescent="0.25">
      <c r="A80" s="153" t="s">
        <v>228</v>
      </c>
      <c r="B80" s="98">
        <v>1550</v>
      </c>
      <c r="C80" s="147">
        <v>602</v>
      </c>
      <c r="D80" s="92">
        <f t="shared" ref="D80:D82" si="51">(C80/B80)-1</f>
        <v>-0.61161290322580641</v>
      </c>
      <c r="E80" s="34">
        <v>775</v>
      </c>
      <c r="F80" s="93">
        <f t="shared" ref="F80:F82" si="52">(C80/E80)-1</f>
        <v>-0.22322580645161294</v>
      </c>
      <c r="G80" s="94">
        <f t="shared" ref="G80:G82" si="53">$H$15*C80</f>
        <v>12.040000000000001</v>
      </c>
      <c r="H80" s="95">
        <f t="shared" ref="H80:H82" si="54">G80/C80</f>
        <v>0.02</v>
      </c>
      <c r="I80" s="94">
        <v>10</v>
      </c>
      <c r="J80" s="96">
        <f t="shared" ref="J80:J82" si="55">C80-G80-I80</f>
        <v>579.96</v>
      </c>
      <c r="K80" s="97">
        <f t="shared" ref="K80:K82" si="56">(J80/E80)-1</f>
        <v>-0.25166451612903218</v>
      </c>
      <c r="L80" s="177"/>
      <c r="M80" s="177"/>
      <c r="N80" s="177"/>
      <c r="Q80" s="208">
        <v>365</v>
      </c>
      <c r="S80" s="99">
        <f t="shared" si="23"/>
        <v>202.92000000000007</v>
      </c>
      <c r="T80" s="12">
        <f t="shared" ref="T80:T82" si="57">S80/(S80+Q80)</f>
        <v>0.35730384561205814</v>
      </c>
      <c r="U80" s="12"/>
      <c r="V80" s="12"/>
      <c r="X80" s="100"/>
      <c r="Y80" s="100"/>
      <c r="AA80" s="94">
        <v>10</v>
      </c>
      <c r="AB80" s="94">
        <v>10</v>
      </c>
      <c r="AC80" s="94">
        <v>10</v>
      </c>
      <c r="AE80" s="191" t="e">
        <f t="shared" ref="AE80:AE143" si="58">ROUND(C80*$AE$14,2)</f>
        <v>#REF!</v>
      </c>
      <c r="AF80" t="e">
        <f t="shared" si="25"/>
        <v>#REF!</v>
      </c>
      <c r="AG80" t="e">
        <f t="shared" si="26"/>
        <v>#REF!</v>
      </c>
      <c r="AH80" t="e">
        <f t="shared" si="27"/>
        <v>#REF!</v>
      </c>
      <c r="AJ80" s="191" t="e">
        <f t="shared" ref="AJ80:AJ143" si="59">ROUND(C80*$AJ$14,2)</f>
        <v>#REF!</v>
      </c>
      <c r="AK80" s="231" t="e">
        <f>AJ80+(#REF!+#REF!)</f>
        <v>#REF!</v>
      </c>
      <c r="AL80" s="232"/>
      <c r="AQ80" s="221">
        <v>602</v>
      </c>
      <c r="AR80" s="224">
        <f t="shared" ref="AR80:AR143" si="60">AQ80-C80</f>
        <v>0</v>
      </c>
    </row>
    <row r="81" spans="1:44" x14ac:dyDescent="0.25">
      <c r="A81" s="153" t="s">
        <v>229</v>
      </c>
      <c r="B81" s="98">
        <v>890</v>
      </c>
      <c r="C81" s="147">
        <v>327</v>
      </c>
      <c r="D81" s="92">
        <f t="shared" si="51"/>
        <v>-0.63258426966292136</v>
      </c>
      <c r="E81" s="34">
        <v>418</v>
      </c>
      <c r="F81" s="93">
        <f t="shared" si="52"/>
        <v>-0.21770334928229662</v>
      </c>
      <c r="G81" s="94">
        <f t="shared" si="53"/>
        <v>6.54</v>
      </c>
      <c r="H81" s="95">
        <f t="shared" si="54"/>
        <v>0.02</v>
      </c>
      <c r="I81" s="94">
        <v>10</v>
      </c>
      <c r="J81" s="96">
        <f t="shared" si="55"/>
        <v>310.45999999999998</v>
      </c>
      <c r="K81" s="97">
        <f t="shared" si="56"/>
        <v>-0.25727272727272732</v>
      </c>
      <c r="L81" s="177"/>
      <c r="M81" s="177"/>
      <c r="N81" s="177"/>
      <c r="Q81" s="208">
        <v>219</v>
      </c>
      <c r="S81" s="99">
        <f t="shared" si="23"/>
        <v>84.919999999999959</v>
      </c>
      <c r="T81" s="12">
        <f t="shared" si="57"/>
        <v>0.2794156356936035</v>
      </c>
      <c r="U81" s="12"/>
      <c r="V81" s="12"/>
      <c r="X81" s="100"/>
      <c r="Y81" s="100"/>
      <c r="AA81" s="94">
        <v>10</v>
      </c>
      <c r="AB81" s="94">
        <v>10</v>
      </c>
      <c r="AC81" s="94">
        <v>10</v>
      </c>
      <c r="AE81" s="191" t="e">
        <f t="shared" si="58"/>
        <v>#REF!</v>
      </c>
      <c r="AF81" t="e">
        <f t="shared" si="25"/>
        <v>#REF!</v>
      </c>
      <c r="AG81" t="e">
        <f t="shared" si="26"/>
        <v>#REF!</v>
      </c>
      <c r="AH81" t="e">
        <f t="shared" si="27"/>
        <v>#REF!</v>
      </c>
      <c r="AJ81" s="191" t="e">
        <f t="shared" si="59"/>
        <v>#REF!</v>
      </c>
      <c r="AK81" s="231" t="e">
        <f>AJ81+(#REF!+#REF!)</f>
        <v>#REF!</v>
      </c>
      <c r="AL81" s="232"/>
      <c r="AQ81" s="218">
        <v>327</v>
      </c>
      <c r="AR81" s="224">
        <f t="shared" si="60"/>
        <v>0</v>
      </c>
    </row>
    <row r="82" spans="1:44" x14ac:dyDescent="0.25">
      <c r="A82" s="153" t="s">
        <v>230</v>
      </c>
      <c r="B82" s="98">
        <v>1130</v>
      </c>
      <c r="C82" s="147">
        <v>399</v>
      </c>
      <c r="D82" s="92">
        <f t="shared" si="51"/>
        <v>-0.64690265486725662</v>
      </c>
      <c r="E82" s="34">
        <v>564</v>
      </c>
      <c r="F82" s="93">
        <f t="shared" si="52"/>
        <v>-0.29255319148936165</v>
      </c>
      <c r="G82" s="94">
        <f t="shared" si="53"/>
        <v>7.98</v>
      </c>
      <c r="H82" s="95">
        <f t="shared" si="54"/>
        <v>0.02</v>
      </c>
      <c r="I82" s="94">
        <v>10</v>
      </c>
      <c r="J82" s="96">
        <f t="shared" si="55"/>
        <v>381.02</v>
      </c>
      <c r="K82" s="97">
        <f t="shared" si="56"/>
        <v>-0.32443262411347518</v>
      </c>
      <c r="L82" s="177"/>
      <c r="M82" s="177"/>
      <c r="N82" s="177"/>
      <c r="Q82" s="208">
        <v>268</v>
      </c>
      <c r="S82" s="99">
        <f t="shared" si="23"/>
        <v>105.03999999999996</v>
      </c>
      <c r="T82" s="12">
        <f t="shared" si="57"/>
        <v>0.2815783830152262</v>
      </c>
      <c r="U82" s="12"/>
      <c r="V82" s="12"/>
      <c r="X82" s="100"/>
      <c r="Y82" s="100"/>
      <c r="AA82" s="94">
        <v>10</v>
      </c>
      <c r="AB82" s="94">
        <v>10</v>
      </c>
      <c r="AC82" s="94">
        <v>10</v>
      </c>
      <c r="AE82" s="191" t="e">
        <f t="shared" si="58"/>
        <v>#REF!</v>
      </c>
      <c r="AF82" t="e">
        <f t="shared" si="25"/>
        <v>#REF!</v>
      </c>
      <c r="AG82" t="e">
        <f t="shared" si="26"/>
        <v>#REF!</v>
      </c>
      <c r="AH82" t="e">
        <f t="shared" si="27"/>
        <v>#REF!</v>
      </c>
      <c r="AJ82" s="191" t="e">
        <f t="shared" si="59"/>
        <v>#REF!</v>
      </c>
      <c r="AK82" s="231" t="e">
        <f>AJ82+(#REF!+#REF!)</f>
        <v>#REF!</v>
      </c>
      <c r="AL82" s="232"/>
      <c r="AQ82" s="218">
        <v>399</v>
      </c>
      <c r="AR82" s="224">
        <f t="shared" si="60"/>
        <v>0</v>
      </c>
    </row>
    <row r="83" spans="1:44" x14ac:dyDescent="0.25">
      <c r="A83" s="169" t="s">
        <v>68</v>
      </c>
      <c r="B83" s="98">
        <v>600</v>
      </c>
      <c r="C83" s="147">
        <v>296</v>
      </c>
      <c r="D83" s="92">
        <f t="shared" si="34"/>
        <v>-0.5066666666666666</v>
      </c>
      <c r="E83" s="34">
        <v>300</v>
      </c>
      <c r="F83" s="93">
        <f t="shared" si="35"/>
        <v>-1.3333333333333308E-2</v>
      </c>
      <c r="G83" s="94">
        <f t="shared" si="39"/>
        <v>5.92</v>
      </c>
      <c r="H83" s="95">
        <f t="shared" si="36"/>
        <v>0.02</v>
      </c>
      <c r="I83" s="94">
        <v>50</v>
      </c>
      <c r="J83" s="96">
        <f t="shared" si="49"/>
        <v>240.07999999999998</v>
      </c>
      <c r="K83" s="97">
        <f t="shared" si="50"/>
        <v>-0.19973333333333343</v>
      </c>
      <c r="L83" s="177"/>
      <c r="M83" s="177"/>
      <c r="N83" s="177"/>
      <c r="Q83" s="208">
        <v>216</v>
      </c>
      <c r="S83" s="99">
        <f t="shared" si="23"/>
        <v>18.159999999999997</v>
      </c>
      <c r="T83" s="12">
        <f t="shared" si="33"/>
        <v>7.7553809361120593E-2</v>
      </c>
      <c r="U83" s="12"/>
      <c r="V83" s="12"/>
      <c r="X83" s="100"/>
      <c r="Y83" s="100"/>
      <c r="AA83" s="94">
        <v>50</v>
      </c>
      <c r="AB83" s="94">
        <v>50</v>
      </c>
      <c r="AC83" s="94">
        <v>50</v>
      </c>
      <c r="AE83" s="191" t="e">
        <f t="shared" si="58"/>
        <v>#REF!</v>
      </c>
      <c r="AF83" t="e">
        <f t="shared" si="25"/>
        <v>#REF!</v>
      </c>
      <c r="AG83" t="e">
        <f t="shared" si="26"/>
        <v>#REF!</v>
      </c>
      <c r="AH83" t="e">
        <f t="shared" si="27"/>
        <v>#REF!</v>
      </c>
      <c r="AJ83" s="191" t="e">
        <f t="shared" si="59"/>
        <v>#REF!</v>
      </c>
      <c r="AK83" s="231" t="e">
        <f>AJ83+(#REF!+#REF!)</f>
        <v>#REF!</v>
      </c>
      <c r="AL83" s="232"/>
      <c r="AQ83" s="221">
        <v>296</v>
      </c>
      <c r="AR83" s="224">
        <f t="shared" si="60"/>
        <v>0</v>
      </c>
    </row>
    <row r="84" spans="1:44" x14ac:dyDescent="0.25">
      <c r="A84" s="27" t="s">
        <v>69</v>
      </c>
      <c r="B84" s="98">
        <v>835</v>
      </c>
      <c r="C84" s="147">
        <v>362</v>
      </c>
      <c r="D84" s="92">
        <f t="shared" si="34"/>
        <v>-0.56646706586826345</v>
      </c>
      <c r="E84" s="34">
        <v>481</v>
      </c>
      <c r="F84" s="93">
        <f t="shared" si="35"/>
        <v>-0.24740124740124736</v>
      </c>
      <c r="G84" s="94">
        <f t="shared" si="39"/>
        <v>7.24</v>
      </c>
      <c r="H84" s="95">
        <f t="shared" si="36"/>
        <v>0.02</v>
      </c>
      <c r="I84" s="94">
        <v>5</v>
      </c>
      <c r="J84" s="96">
        <f t="shared" si="49"/>
        <v>349.76</v>
      </c>
      <c r="K84" s="97">
        <f t="shared" si="50"/>
        <v>-0.2728482328482329</v>
      </c>
      <c r="L84" s="177"/>
      <c r="M84" s="177"/>
      <c r="N84" s="177"/>
      <c r="Q84" s="208">
        <v>215</v>
      </c>
      <c r="S84" s="99">
        <f t="shared" si="23"/>
        <v>127.51999999999998</v>
      </c>
      <c r="T84" s="12">
        <f t="shared" si="33"/>
        <v>0.37229942777064112</v>
      </c>
      <c r="U84" s="12"/>
      <c r="V84" s="12"/>
      <c r="X84" s="100"/>
      <c r="Y84" s="100"/>
      <c r="AA84" s="94">
        <v>5</v>
      </c>
      <c r="AB84" s="94">
        <v>5</v>
      </c>
      <c r="AC84" s="94">
        <v>5</v>
      </c>
      <c r="AE84" s="191" t="e">
        <f t="shared" si="58"/>
        <v>#REF!</v>
      </c>
      <c r="AF84" t="e">
        <f t="shared" si="25"/>
        <v>#REF!</v>
      </c>
      <c r="AG84" t="e">
        <f t="shared" si="26"/>
        <v>#REF!</v>
      </c>
      <c r="AH84" t="e">
        <f t="shared" si="27"/>
        <v>#REF!</v>
      </c>
      <c r="AJ84" s="191" t="e">
        <f t="shared" si="59"/>
        <v>#REF!</v>
      </c>
      <c r="AK84" s="231" t="e">
        <f>AJ84+(#REF!+#REF!)</f>
        <v>#REF!</v>
      </c>
      <c r="AL84" s="232"/>
      <c r="AQ84" s="218">
        <v>362</v>
      </c>
      <c r="AR84" s="224">
        <f t="shared" si="60"/>
        <v>0</v>
      </c>
    </row>
    <row r="85" spans="1:44" x14ac:dyDescent="0.25">
      <c r="A85" s="36" t="s">
        <v>70</v>
      </c>
      <c r="B85" s="98">
        <v>1885</v>
      </c>
      <c r="C85" s="147">
        <v>603</v>
      </c>
      <c r="D85" s="92">
        <f t="shared" si="34"/>
        <v>-0.68010610079575595</v>
      </c>
      <c r="E85" s="34">
        <v>931</v>
      </c>
      <c r="F85" s="93">
        <f t="shared" si="35"/>
        <v>-0.35230934479054776</v>
      </c>
      <c r="G85" s="94">
        <f t="shared" si="39"/>
        <v>12.06</v>
      </c>
      <c r="H85" s="95">
        <f t="shared" si="36"/>
        <v>0.02</v>
      </c>
      <c r="I85" s="94">
        <v>40</v>
      </c>
      <c r="J85" s="96">
        <f t="shared" si="49"/>
        <v>550.94000000000005</v>
      </c>
      <c r="K85" s="97">
        <f t="shared" si="50"/>
        <v>-0.40822771213748654</v>
      </c>
      <c r="L85" s="177"/>
      <c r="M85" s="177"/>
      <c r="N85" s="177"/>
      <c r="Q85" s="208">
        <v>426</v>
      </c>
      <c r="S85" s="99">
        <f t="shared" si="23"/>
        <v>112.88000000000011</v>
      </c>
      <c r="T85" s="12">
        <f t="shared" si="33"/>
        <v>0.20947149643705479</v>
      </c>
      <c r="U85" s="12"/>
      <c r="V85" s="12"/>
      <c r="X85" s="100"/>
      <c r="Y85" s="100"/>
      <c r="AA85" s="94">
        <v>60</v>
      </c>
      <c r="AB85" s="94">
        <v>40</v>
      </c>
      <c r="AC85" s="94">
        <v>40</v>
      </c>
      <c r="AE85" s="191" t="e">
        <f t="shared" si="58"/>
        <v>#REF!</v>
      </c>
      <c r="AF85" t="e">
        <f t="shared" si="25"/>
        <v>#REF!</v>
      </c>
      <c r="AG85" t="e">
        <f t="shared" si="26"/>
        <v>#REF!</v>
      </c>
      <c r="AH85" t="e">
        <f t="shared" si="27"/>
        <v>#REF!</v>
      </c>
      <c r="AJ85" s="191" t="e">
        <f t="shared" si="59"/>
        <v>#REF!</v>
      </c>
      <c r="AK85" s="231" t="e">
        <f>AJ85+(#REF!+#REF!)</f>
        <v>#REF!</v>
      </c>
      <c r="AL85" s="232"/>
      <c r="AQ85" s="218">
        <v>603</v>
      </c>
      <c r="AR85" s="224">
        <f t="shared" si="60"/>
        <v>0</v>
      </c>
    </row>
    <row r="86" spans="1:44" x14ac:dyDescent="0.25">
      <c r="A86" s="36" t="s">
        <v>71</v>
      </c>
      <c r="B86" s="98">
        <v>3050</v>
      </c>
      <c r="C86" s="147">
        <v>1368</v>
      </c>
      <c r="D86" s="92">
        <f t="shared" si="34"/>
        <v>-0.55147540983606558</v>
      </c>
      <c r="E86" s="34">
        <v>1595</v>
      </c>
      <c r="F86" s="93">
        <f t="shared" si="35"/>
        <v>-0.14231974921630097</v>
      </c>
      <c r="G86" s="94">
        <f t="shared" si="39"/>
        <v>27.36</v>
      </c>
      <c r="H86" s="95">
        <f t="shared" si="36"/>
        <v>0.02</v>
      </c>
      <c r="I86" s="94">
        <v>40</v>
      </c>
      <c r="J86" s="96">
        <f t="shared" si="49"/>
        <v>1300.6400000000001</v>
      </c>
      <c r="K86" s="97">
        <f t="shared" si="50"/>
        <v>-0.18455172413793097</v>
      </c>
      <c r="L86" s="177"/>
      <c r="M86" s="177"/>
      <c r="N86" s="177"/>
      <c r="Q86" s="208">
        <v>1010</v>
      </c>
      <c r="S86" s="99">
        <f t="shared" si="23"/>
        <v>263.2800000000002</v>
      </c>
      <c r="T86" s="12">
        <f t="shared" si="33"/>
        <v>0.20677305855742661</v>
      </c>
      <c r="U86" s="12"/>
      <c r="V86" s="12"/>
      <c r="X86" s="100"/>
      <c r="Y86" s="100"/>
      <c r="AA86" s="94">
        <v>65</v>
      </c>
      <c r="AB86" s="94">
        <v>40</v>
      </c>
      <c r="AC86" s="94">
        <v>40</v>
      </c>
      <c r="AE86" s="191" t="e">
        <f t="shared" si="58"/>
        <v>#REF!</v>
      </c>
      <c r="AF86" t="e">
        <f t="shared" si="25"/>
        <v>#REF!</v>
      </c>
      <c r="AG86" t="e">
        <f t="shared" si="26"/>
        <v>#REF!</v>
      </c>
      <c r="AH86" t="e">
        <f t="shared" si="27"/>
        <v>#REF!</v>
      </c>
      <c r="AJ86" s="191" t="e">
        <f t="shared" si="59"/>
        <v>#REF!</v>
      </c>
      <c r="AK86" s="231" t="e">
        <f>AJ86+(#REF!+#REF!)</f>
        <v>#REF!</v>
      </c>
      <c r="AL86" s="232"/>
      <c r="AQ86" s="218">
        <v>1368</v>
      </c>
      <c r="AR86" s="224">
        <f t="shared" si="60"/>
        <v>0</v>
      </c>
    </row>
    <row r="87" spans="1:44" x14ac:dyDescent="0.25">
      <c r="A87" s="38" t="s">
        <v>72</v>
      </c>
      <c r="B87" s="98">
        <v>3050</v>
      </c>
      <c r="C87" s="147">
        <v>1368</v>
      </c>
      <c r="D87" s="92">
        <f t="shared" si="34"/>
        <v>-0.55147540983606558</v>
      </c>
      <c r="E87" s="34">
        <v>1595</v>
      </c>
      <c r="F87" s="93">
        <f t="shared" si="35"/>
        <v>-0.14231974921630097</v>
      </c>
      <c r="G87" s="94">
        <f t="shared" si="39"/>
        <v>27.36</v>
      </c>
      <c r="H87" s="95">
        <f t="shared" si="36"/>
        <v>0.02</v>
      </c>
      <c r="I87" s="94">
        <v>40</v>
      </c>
      <c r="J87" s="96">
        <f t="shared" si="49"/>
        <v>1300.6400000000001</v>
      </c>
      <c r="K87" s="97">
        <f t="shared" si="50"/>
        <v>-0.18455172413793097</v>
      </c>
      <c r="L87" s="177"/>
      <c r="M87" s="177"/>
      <c r="N87" s="177"/>
      <c r="Q87" s="208">
        <v>1103</v>
      </c>
      <c r="S87" s="99">
        <f t="shared" ref="S87:S118" si="61">J87-0.02*C87-Q87</f>
        <v>170.2800000000002</v>
      </c>
      <c r="T87" s="12">
        <f t="shared" si="33"/>
        <v>0.13373335008796194</v>
      </c>
      <c r="U87" s="12"/>
      <c r="V87" s="12"/>
      <c r="X87" s="100"/>
      <c r="Y87" s="100"/>
      <c r="AA87" s="94">
        <v>65</v>
      </c>
      <c r="AB87" s="94">
        <v>40</v>
      </c>
      <c r="AC87" s="94">
        <v>40</v>
      </c>
      <c r="AE87" s="191" t="e">
        <f t="shared" si="58"/>
        <v>#REF!</v>
      </c>
      <c r="AF87" t="e">
        <f t="shared" ref="AF87:AF118" si="62">ROUND(C87*$AF$14,2)</f>
        <v>#REF!</v>
      </c>
      <c r="AG87" t="e">
        <f t="shared" ref="AG87:AG118" si="63">ROUND($AG$14*C87,2)</f>
        <v>#REF!</v>
      </c>
      <c r="AH87" t="e">
        <f t="shared" ref="AH87:AH118" si="64">ROUND($AH$14*C87,2)</f>
        <v>#REF!</v>
      </c>
      <c r="AJ87" s="191" t="e">
        <f t="shared" si="59"/>
        <v>#REF!</v>
      </c>
      <c r="AK87" s="231" t="e">
        <f>AJ87+(#REF!+#REF!)</f>
        <v>#REF!</v>
      </c>
      <c r="AL87" s="232"/>
      <c r="AQ87" s="218">
        <v>1368</v>
      </c>
      <c r="AR87" s="224">
        <f t="shared" si="60"/>
        <v>0</v>
      </c>
    </row>
    <row r="88" spans="1:44" x14ac:dyDescent="0.25">
      <c r="A88" s="32" t="s">
        <v>76</v>
      </c>
      <c r="B88" s="98">
        <v>1885</v>
      </c>
      <c r="C88" s="147">
        <v>603</v>
      </c>
      <c r="D88" s="92">
        <f t="shared" ref="D88:D89" si="65">(C88/B88)-1</f>
        <v>-0.68010610079575595</v>
      </c>
      <c r="E88" s="34">
        <v>931</v>
      </c>
      <c r="F88" s="93">
        <f t="shared" ref="F88:F89" si="66">(C88/E88)-1</f>
        <v>-0.35230934479054776</v>
      </c>
      <c r="G88" s="94">
        <f t="shared" si="39"/>
        <v>12.06</v>
      </c>
      <c r="H88" s="95">
        <f t="shared" ref="H88:H89" si="67">G88/C88</f>
        <v>0.02</v>
      </c>
      <c r="I88" s="94">
        <v>40</v>
      </c>
      <c r="J88" s="96">
        <f t="shared" si="49"/>
        <v>550.94000000000005</v>
      </c>
      <c r="K88" s="97">
        <f t="shared" si="50"/>
        <v>-0.40822771213748654</v>
      </c>
      <c r="L88" s="177"/>
      <c r="M88" s="177"/>
      <c r="N88" s="177"/>
      <c r="Q88" s="208">
        <v>444</v>
      </c>
      <c r="S88" s="99">
        <f t="shared" si="61"/>
        <v>94.880000000000109</v>
      </c>
      <c r="T88" s="12">
        <f t="shared" si="33"/>
        <v>0.17606888361045148</v>
      </c>
      <c r="U88" s="12"/>
      <c r="V88" s="12"/>
      <c r="X88" s="100"/>
      <c r="Y88" s="100"/>
      <c r="AA88" s="94">
        <v>60</v>
      </c>
      <c r="AB88" s="94">
        <v>40</v>
      </c>
      <c r="AC88" s="94">
        <v>40</v>
      </c>
      <c r="AE88" s="191" t="e">
        <f t="shared" si="58"/>
        <v>#REF!</v>
      </c>
      <c r="AF88" t="e">
        <f t="shared" si="62"/>
        <v>#REF!</v>
      </c>
      <c r="AG88" t="e">
        <f t="shared" si="63"/>
        <v>#REF!</v>
      </c>
      <c r="AH88" t="e">
        <f t="shared" si="64"/>
        <v>#REF!</v>
      </c>
      <c r="AJ88" s="191" t="e">
        <f t="shared" si="59"/>
        <v>#REF!</v>
      </c>
      <c r="AK88" s="231" t="e">
        <f>AJ88+(#REF!+#REF!)</f>
        <v>#REF!</v>
      </c>
      <c r="AL88" s="232"/>
      <c r="AQ88" s="218">
        <v>603</v>
      </c>
      <c r="AR88" s="224">
        <f t="shared" si="60"/>
        <v>0</v>
      </c>
    </row>
    <row r="89" spans="1:44" x14ac:dyDescent="0.25">
      <c r="A89" s="32" t="s">
        <v>77</v>
      </c>
      <c r="B89" s="98">
        <v>6300</v>
      </c>
      <c r="C89" s="147">
        <v>2846</v>
      </c>
      <c r="D89" s="92">
        <f t="shared" si="65"/>
        <v>-0.54825396825396822</v>
      </c>
      <c r="E89" s="34">
        <v>3480</v>
      </c>
      <c r="F89" s="93">
        <f t="shared" si="66"/>
        <v>-0.18218390804597706</v>
      </c>
      <c r="G89" s="94">
        <f t="shared" si="39"/>
        <v>56.92</v>
      </c>
      <c r="H89" s="95">
        <f t="shared" si="67"/>
        <v>0.02</v>
      </c>
      <c r="I89" s="94">
        <v>40</v>
      </c>
      <c r="J89" s="96">
        <f t="shared" si="49"/>
        <v>2749.08</v>
      </c>
      <c r="K89" s="97">
        <f t="shared" si="50"/>
        <v>-0.21003448275862069</v>
      </c>
      <c r="L89" s="177"/>
      <c r="M89" s="177"/>
      <c r="N89" s="177"/>
      <c r="Q89" s="208">
        <v>1971</v>
      </c>
      <c r="S89" s="99">
        <f t="shared" si="61"/>
        <v>721.15999999999985</v>
      </c>
      <c r="T89" s="12">
        <f t="shared" si="33"/>
        <v>0.26787412338048255</v>
      </c>
      <c r="U89" s="12"/>
      <c r="V89" s="12"/>
      <c r="X89" s="100"/>
      <c r="Y89" s="100"/>
      <c r="AA89" s="94">
        <v>65</v>
      </c>
      <c r="AB89" s="94">
        <v>40</v>
      </c>
      <c r="AC89" s="94">
        <v>40</v>
      </c>
      <c r="AE89" s="191" t="e">
        <f t="shared" si="58"/>
        <v>#REF!</v>
      </c>
      <c r="AF89" t="e">
        <f t="shared" si="62"/>
        <v>#REF!</v>
      </c>
      <c r="AG89" t="e">
        <f t="shared" si="63"/>
        <v>#REF!</v>
      </c>
      <c r="AH89" t="e">
        <f t="shared" si="64"/>
        <v>#REF!</v>
      </c>
      <c r="AJ89" s="191" t="e">
        <f t="shared" si="59"/>
        <v>#REF!</v>
      </c>
      <c r="AK89" s="231" t="e">
        <f>AJ89+(#REF!+#REF!)</f>
        <v>#REF!</v>
      </c>
      <c r="AL89" s="232"/>
      <c r="AQ89" s="221">
        <v>2846</v>
      </c>
      <c r="AR89" s="224">
        <f t="shared" si="60"/>
        <v>0</v>
      </c>
    </row>
    <row r="90" spans="1:44" ht="13.5" x14ac:dyDescent="0.3">
      <c r="A90" s="33" t="s">
        <v>79</v>
      </c>
      <c r="B90" s="98">
        <v>575</v>
      </c>
      <c r="C90" s="147">
        <v>319</v>
      </c>
      <c r="D90" s="92">
        <f t="shared" ref="D90:D91" si="68">(C90/B90)-1</f>
        <v>-0.44521739130434779</v>
      </c>
      <c r="E90" s="34">
        <v>345</v>
      </c>
      <c r="F90" s="93">
        <f t="shared" ref="F90:F91" si="69">(C90/E90)-1</f>
        <v>-7.5362318840579756E-2</v>
      </c>
      <c r="G90" s="94">
        <f t="shared" si="39"/>
        <v>6.38</v>
      </c>
      <c r="H90" s="95">
        <f t="shared" ref="H90:H91" si="70">G90/C90</f>
        <v>0.02</v>
      </c>
      <c r="I90" s="94">
        <v>25</v>
      </c>
      <c r="J90" s="96">
        <f t="shared" si="49"/>
        <v>287.62</v>
      </c>
      <c r="K90" s="97">
        <f t="shared" si="50"/>
        <v>-0.16631884057971014</v>
      </c>
      <c r="L90" s="177"/>
      <c r="M90" s="177"/>
      <c r="N90" s="177"/>
      <c r="Q90" s="208">
        <v>228</v>
      </c>
      <c r="S90" s="99">
        <f t="shared" si="61"/>
        <v>53.240000000000009</v>
      </c>
      <c r="T90" s="12">
        <f t="shared" si="33"/>
        <v>0.18930450860475043</v>
      </c>
      <c r="U90" s="12"/>
      <c r="V90" s="12"/>
      <c r="X90" s="100"/>
      <c r="Y90" s="100"/>
      <c r="AA90" s="94">
        <v>25</v>
      </c>
      <c r="AB90" s="94">
        <v>25</v>
      </c>
      <c r="AC90" s="94">
        <v>25</v>
      </c>
      <c r="AE90" s="191" t="e">
        <f t="shared" si="58"/>
        <v>#REF!</v>
      </c>
      <c r="AF90" t="e">
        <f t="shared" si="62"/>
        <v>#REF!</v>
      </c>
      <c r="AG90" t="e">
        <f t="shared" si="63"/>
        <v>#REF!</v>
      </c>
      <c r="AH90" t="e">
        <f t="shared" si="64"/>
        <v>#REF!</v>
      </c>
      <c r="AJ90" s="191" t="e">
        <f t="shared" si="59"/>
        <v>#REF!</v>
      </c>
      <c r="AK90" s="231" t="e">
        <f>AJ90+(#REF!+#REF!)</f>
        <v>#REF!</v>
      </c>
      <c r="AL90" s="232"/>
      <c r="AQ90" s="221">
        <v>319</v>
      </c>
      <c r="AR90" s="224">
        <f t="shared" si="60"/>
        <v>0</v>
      </c>
    </row>
    <row r="91" spans="1:44" ht="13.5" x14ac:dyDescent="0.3">
      <c r="A91" s="40" t="s">
        <v>80</v>
      </c>
      <c r="B91" s="98">
        <v>575</v>
      </c>
      <c r="C91" s="147">
        <v>319</v>
      </c>
      <c r="D91" s="92">
        <f t="shared" si="68"/>
        <v>-0.44521739130434779</v>
      </c>
      <c r="E91" s="34">
        <v>345</v>
      </c>
      <c r="F91" s="93">
        <f t="shared" si="69"/>
        <v>-7.5362318840579756E-2</v>
      </c>
      <c r="G91" s="94">
        <f t="shared" si="39"/>
        <v>6.38</v>
      </c>
      <c r="H91" s="95">
        <f t="shared" si="70"/>
        <v>0.02</v>
      </c>
      <c r="I91" s="94">
        <v>25</v>
      </c>
      <c r="J91" s="96">
        <f t="shared" si="49"/>
        <v>287.62</v>
      </c>
      <c r="K91" s="97">
        <f t="shared" si="50"/>
        <v>-0.16631884057971014</v>
      </c>
      <c r="L91" s="177"/>
      <c r="M91" s="177"/>
      <c r="N91" s="177"/>
      <c r="Q91" s="208">
        <v>231</v>
      </c>
      <c r="S91" s="99">
        <f t="shared" si="61"/>
        <v>50.240000000000009</v>
      </c>
      <c r="T91" s="12">
        <f t="shared" si="33"/>
        <v>0.17863746266533923</v>
      </c>
      <c r="U91" s="12"/>
      <c r="V91" s="12"/>
      <c r="X91" s="100"/>
      <c r="Y91" s="100"/>
      <c r="AA91" s="94">
        <v>25</v>
      </c>
      <c r="AB91" s="94">
        <v>25</v>
      </c>
      <c r="AC91" s="94">
        <v>25</v>
      </c>
      <c r="AE91" s="191" t="e">
        <f t="shared" si="58"/>
        <v>#REF!</v>
      </c>
      <c r="AF91" t="e">
        <f t="shared" si="62"/>
        <v>#REF!</v>
      </c>
      <c r="AG91" t="e">
        <f t="shared" si="63"/>
        <v>#REF!</v>
      </c>
      <c r="AH91" t="e">
        <f t="shared" si="64"/>
        <v>#REF!</v>
      </c>
      <c r="AJ91" s="191" t="e">
        <f t="shared" si="59"/>
        <v>#REF!</v>
      </c>
      <c r="AK91" s="231" t="e">
        <f>AJ91+(#REF!+#REF!)</f>
        <v>#REF!</v>
      </c>
      <c r="AL91" s="232"/>
      <c r="AQ91" s="221">
        <v>319</v>
      </c>
      <c r="AR91" s="224">
        <f t="shared" si="60"/>
        <v>0</v>
      </c>
    </row>
    <row r="92" spans="1:44" ht="13.5" x14ac:dyDescent="0.3">
      <c r="A92" s="155" t="s">
        <v>231</v>
      </c>
      <c r="B92" s="98">
        <v>575</v>
      </c>
      <c r="C92" s="147">
        <v>319</v>
      </c>
      <c r="D92" s="92">
        <f t="shared" ref="D92:D94" si="71">(C92/B92)-1</f>
        <v>-0.44521739130434779</v>
      </c>
      <c r="E92" s="34">
        <v>345</v>
      </c>
      <c r="F92" s="93">
        <f t="shared" ref="F92:F94" si="72">(C92/E92)-1</f>
        <v>-7.5362318840579756E-2</v>
      </c>
      <c r="G92" s="94">
        <f t="shared" ref="G92:G94" si="73">$H$15*C92</f>
        <v>6.38</v>
      </c>
      <c r="H92" s="95">
        <f t="shared" ref="H92:H94" si="74">G92/C92</f>
        <v>0.02</v>
      </c>
      <c r="I92" s="94">
        <v>25</v>
      </c>
      <c r="J92" s="96">
        <f t="shared" ref="J92:J94" si="75">C92-G92-I92</f>
        <v>287.62</v>
      </c>
      <c r="K92" s="97">
        <f t="shared" ref="K92:K94" si="76">(J92/E92)-1</f>
        <v>-0.16631884057971014</v>
      </c>
      <c r="L92" s="177"/>
      <c r="M92" s="177"/>
      <c r="N92" s="177"/>
      <c r="Q92" s="208">
        <v>223</v>
      </c>
      <c r="S92" s="99">
        <f t="shared" si="61"/>
        <v>58.240000000000009</v>
      </c>
      <c r="T92" s="12">
        <f t="shared" ref="T92:T94" si="77">S92/(S92+Q92)</f>
        <v>0.20708291850376906</v>
      </c>
      <c r="U92" s="12"/>
      <c r="V92" s="12"/>
      <c r="X92" s="100"/>
      <c r="Y92" s="100"/>
      <c r="AA92" s="94">
        <v>25</v>
      </c>
      <c r="AB92" s="94">
        <v>25</v>
      </c>
      <c r="AC92" s="94">
        <v>25</v>
      </c>
      <c r="AE92" s="191" t="e">
        <f t="shared" si="58"/>
        <v>#REF!</v>
      </c>
      <c r="AF92" t="e">
        <f t="shared" si="62"/>
        <v>#REF!</v>
      </c>
      <c r="AG92" t="e">
        <f t="shared" si="63"/>
        <v>#REF!</v>
      </c>
      <c r="AH92" t="e">
        <f t="shared" si="64"/>
        <v>#REF!</v>
      </c>
      <c r="AJ92" s="191" t="e">
        <f t="shared" si="59"/>
        <v>#REF!</v>
      </c>
      <c r="AK92" s="231" t="e">
        <f>AJ92+(#REF!+#REF!)</f>
        <v>#REF!</v>
      </c>
      <c r="AL92" s="232"/>
      <c r="AQ92" s="221">
        <v>319</v>
      </c>
      <c r="AR92" s="224">
        <f t="shared" si="60"/>
        <v>0</v>
      </c>
    </row>
    <row r="93" spans="1:44" x14ac:dyDescent="0.25">
      <c r="A93" s="168" t="s">
        <v>264</v>
      </c>
      <c r="B93" s="98">
        <v>420</v>
      </c>
      <c r="C93" s="147">
        <v>240</v>
      </c>
      <c r="D93" s="92">
        <f t="shared" si="71"/>
        <v>-0.4285714285714286</v>
      </c>
      <c r="E93" s="34">
        <v>254</v>
      </c>
      <c r="F93" s="93">
        <f t="shared" si="72"/>
        <v>-5.5118110236220486E-2</v>
      </c>
      <c r="G93" s="94">
        <f t="shared" si="73"/>
        <v>4.8</v>
      </c>
      <c r="H93" s="95">
        <f t="shared" si="74"/>
        <v>0.02</v>
      </c>
      <c r="I93" s="94">
        <v>25</v>
      </c>
      <c r="J93" s="96">
        <f t="shared" si="75"/>
        <v>210.2</v>
      </c>
      <c r="K93" s="97">
        <f t="shared" si="76"/>
        <v>-0.17244094488188977</v>
      </c>
      <c r="L93" s="177"/>
      <c r="M93" s="177"/>
      <c r="N93" s="177"/>
      <c r="Q93" s="208">
        <v>153</v>
      </c>
      <c r="S93" s="99">
        <f t="shared" si="61"/>
        <v>52.399999999999977</v>
      </c>
      <c r="T93" s="12">
        <f t="shared" si="77"/>
        <v>0.25511197663096391</v>
      </c>
      <c r="U93" s="12"/>
      <c r="V93" s="12"/>
      <c r="X93" s="100"/>
      <c r="Y93" s="100"/>
      <c r="AA93" s="94">
        <v>25</v>
      </c>
      <c r="AB93" s="94">
        <v>25</v>
      </c>
      <c r="AC93" s="94">
        <v>25</v>
      </c>
      <c r="AE93" s="191" t="e">
        <f t="shared" si="58"/>
        <v>#REF!</v>
      </c>
      <c r="AF93" t="e">
        <f t="shared" si="62"/>
        <v>#REF!</v>
      </c>
      <c r="AG93" t="e">
        <f t="shared" si="63"/>
        <v>#REF!</v>
      </c>
      <c r="AH93" t="e">
        <f t="shared" si="64"/>
        <v>#REF!</v>
      </c>
      <c r="AJ93" s="191" t="e">
        <f t="shared" si="59"/>
        <v>#REF!</v>
      </c>
      <c r="AK93" s="231" t="e">
        <f>AJ93+(#REF!+#REF!)</f>
        <v>#REF!</v>
      </c>
      <c r="AL93" s="232"/>
      <c r="AQ93" s="221">
        <v>240</v>
      </c>
      <c r="AR93" s="224">
        <f t="shared" si="60"/>
        <v>0</v>
      </c>
    </row>
    <row r="94" spans="1:44" x14ac:dyDescent="0.25">
      <c r="A94" s="168" t="s">
        <v>265</v>
      </c>
      <c r="B94" s="98">
        <v>420</v>
      </c>
      <c r="C94" s="147">
        <v>240</v>
      </c>
      <c r="D94" s="92">
        <f t="shared" si="71"/>
        <v>-0.4285714285714286</v>
      </c>
      <c r="E94" s="34">
        <v>254</v>
      </c>
      <c r="F94" s="93">
        <f t="shared" si="72"/>
        <v>-5.5118110236220486E-2</v>
      </c>
      <c r="G94" s="94">
        <f t="shared" si="73"/>
        <v>4.8</v>
      </c>
      <c r="H94" s="95">
        <f t="shared" si="74"/>
        <v>0.02</v>
      </c>
      <c r="I94" s="94">
        <v>25</v>
      </c>
      <c r="J94" s="96">
        <f t="shared" si="75"/>
        <v>210.2</v>
      </c>
      <c r="K94" s="97">
        <f t="shared" si="76"/>
        <v>-0.17244094488188977</v>
      </c>
      <c r="L94" s="177"/>
      <c r="M94" s="177"/>
      <c r="N94" s="177"/>
      <c r="Q94" s="208">
        <v>153</v>
      </c>
      <c r="S94" s="99">
        <f t="shared" si="61"/>
        <v>52.399999999999977</v>
      </c>
      <c r="T94" s="12">
        <f t="shared" si="77"/>
        <v>0.25511197663096391</v>
      </c>
      <c r="U94" s="12"/>
      <c r="V94" s="12"/>
      <c r="X94" s="100"/>
      <c r="Y94" s="100"/>
      <c r="AA94" s="94">
        <v>25</v>
      </c>
      <c r="AB94" s="94">
        <v>25</v>
      </c>
      <c r="AC94" s="94">
        <v>25</v>
      </c>
      <c r="AE94" s="191" t="e">
        <f t="shared" si="58"/>
        <v>#REF!</v>
      </c>
      <c r="AF94" t="e">
        <f t="shared" si="62"/>
        <v>#REF!</v>
      </c>
      <c r="AG94" t="e">
        <f t="shared" si="63"/>
        <v>#REF!</v>
      </c>
      <c r="AH94" t="e">
        <f t="shared" si="64"/>
        <v>#REF!</v>
      </c>
      <c r="AJ94" s="191" t="e">
        <f t="shared" si="59"/>
        <v>#REF!</v>
      </c>
      <c r="AK94" s="231" t="e">
        <f>AJ94+(#REF!+#REF!)</f>
        <v>#REF!</v>
      </c>
      <c r="AL94" s="232"/>
      <c r="AQ94" s="221">
        <v>240</v>
      </c>
      <c r="AR94" s="224">
        <f t="shared" si="60"/>
        <v>0</v>
      </c>
    </row>
    <row r="95" spans="1:44" x14ac:dyDescent="0.25">
      <c r="A95" s="184" t="s">
        <v>291</v>
      </c>
      <c r="B95" s="98">
        <v>420</v>
      </c>
      <c r="C95" s="147">
        <v>240</v>
      </c>
      <c r="D95" s="92">
        <f>(C95/B95)-1</f>
        <v>-0.4285714285714286</v>
      </c>
      <c r="E95" s="17">
        <v>254</v>
      </c>
      <c r="F95" s="93">
        <f>(C95/E95)-1</f>
        <v>-5.5118110236220486E-2</v>
      </c>
      <c r="G95" s="161">
        <f>$H$15*C95</f>
        <v>4.8</v>
      </c>
      <c r="H95" s="162">
        <f>G95/C95</f>
        <v>0.02</v>
      </c>
      <c r="I95" s="94">
        <v>25</v>
      </c>
      <c r="J95" s="96">
        <f>C95-G95-I95</f>
        <v>210.2</v>
      </c>
      <c r="K95" s="97">
        <f>(J95/E95)-1</f>
        <v>-0.17244094488188977</v>
      </c>
      <c r="L95" s="177"/>
      <c r="M95" s="177"/>
      <c r="N95" s="177"/>
      <c r="Q95" s="208">
        <v>152</v>
      </c>
      <c r="S95" s="99">
        <f t="shared" si="61"/>
        <v>53.399999999999977</v>
      </c>
      <c r="T95" s="12">
        <f>S95/(S95+Q95)</f>
        <v>0.25998052580331055</v>
      </c>
      <c r="U95" s="12"/>
      <c r="V95" s="12"/>
      <c r="X95" s="100"/>
      <c r="Y95" s="100"/>
      <c r="AA95" s="94">
        <v>25</v>
      </c>
      <c r="AB95" s="94">
        <v>25</v>
      </c>
      <c r="AC95" s="94">
        <v>25</v>
      </c>
      <c r="AE95" s="191" t="e">
        <f t="shared" si="58"/>
        <v>#REF!</v>
      </c>
      <c r="AF95" t="e">
        <f t="shared" si="62"/>
        <v>#REF!</v>
      </c>
      <c r="AG95" t="e">
        <f t="shared" si="63"/>
        <v>#REF!</v>
      </c>
      <c r="AH95" t="e">
        <f t="shared" si="64"/>
        <v>#REF!</v>
      </c>
      <c r="AJ95" s="191" t="e">
        <f t="shared" si="59"/>
        <v>#REF!</v>
      </c>
      <c r="AK95" s="231" t="e">
        <f>AJ95+(#REF!+#REF!)</f>
        <v>#REF!</v>
      </c>
      <c r="AL95" s="232"/>
      <c r="AQ95" s="221">
        <v>240</v>
      </c>
      <c r="AR95" s="224">
        <f t="shared" si="60"/>
        <v>0</v>
      </c>
    </row>
    <row r="96" spans="1:44" x14ac:dyDescent="0.25">
      <c r="A96" s="41" t="s">
        <v>81</v>
      </c>
      <c r="B96" s="98">
        <v>570</v>
      </c>
      <c r="C96" s="147">
        <v>236</v>
      </c>
      <c r="D96" s="92">
        <f t="shared" ref="D96:D110" si="78">(C96/B96)-1</f>
        <v>-0.5859649122807018</v>
      </c>
      <c r="E96" s="34">
        <v>290</v>
      </c>
      <c r="F96" s="93">
        <f t="shared" ref="F96:F110" si="79">(C96/E96)-1</f>
        <v>-0.18620689655172418</v>
      </c>
      <c r="G96" s="94">
        <f t="shared" si="39"/>
        <v>4.72</v>
      </c>
      <c r="H96" s="95">
        <f t="shared" ref="H96:H110" si="80">G96/C96</f>
        <v>0.02</v>
      </c>
      <c r="I96" s="94">
        <v>30</v>
      </c>
      <c r="J96" s="96">
        <f t="shared" ref="J96:J115" si="81">C96-G96-I96</f>
        <v>201.28</v>
      </c>
      <c r="K96" s="97">
        <f t="shared" ref="K96:K115" si="82">(J96/E96)-1</f>
        <v>-0.3059310344827586</v>
      </c>
      <c r="L96" s="177"/>
      <c r="M96" s="177"/>
      <c r="N96" s="177"/>
      <c r="Q96" s="208">
        <v>147</v>
      </c>
      <c r="S96" s="99">
        <f t="shared" si="61"/>
        <v>49.56</v>
      </c>
      <c r="T96" s="12">
        <f t="shared" ref="T96:T123" si="83">S96/(S96+Q96)</f>
        <v>0.25213675213675213</v>
      </c>
      <c r="U96" s="12"/>
      <c r="V96" s="12"/>
      <c r="X96" s="100"/>
      <c r="Y96" s="100"/>
      <c r="AA96" s="94">
        <v>30</v>
      </c>
      <c r="AB96" s="94">
        <v>30</v>
      </c>
      <c r="AC96" s="94">
        <v>30</v>
      </c>
      <c r="AE96" s="191" t="e">
        <f t="shared" si="58"/>
        <v>#REF!</v>
      </c>
      <c r="AF96" t="e">
        <f t="shared" si="62"/>
        <v>#REF!</v>
      </c>
      <c r="AG96" t="e">
        <f t="shared" si="63"/>
        <v>#REF!</v>
      </c>
      <c r="AH96" t="e">
        <f t="shared" si="64"/>
        <v>#REF!</v>
      </c>
      <c r="AJ96" s="191" t="e">
        <f t="shared" si="59"/>
        <v>#REF!</v>
      </c>
      <c r="AK96" s="231" t="e">
        <f>AJ96+(#REF!+#REF!)</f>
        <v>#REF!</v>
      </c>
      <c r="AL96" s="232"/>
      <c r="AQ96" s="218">
        <v>236</v>
      </c>
      <c r="AR96" s="224">
        <f t="shared" si="60"/>
        <v>0</v>
      </c>
    </row>
    <row r="97" spans="1:44" x14ac:dyDescent="0.25">
      <c r="A97" s="32" t="s">
        <v>83</v>
      </c>
      <c r="B97" s="98">
        <v>1360</v>
      </c>
      <c r="C97" s="147">
        <v>413</v>
      </c>
      <c r="D97" s="92">
        <f t="shared" ref="D97:D101" si="84">(C97/B97)-1</f>
        <v>-0.69632352941176467</v>
      </c>
      <c r="E97" s="34">
        <v>564</v>
      </c>
      <c r="F97" s="93">
        <f t="shared" ref="F97:F101" si="85">(C97/E97)-1</f>
        <v>-0.26773049645390068</v>
      </c>
      <c r="G97" s="94">
        <f t="shared" si="39"/>
        <v>8.26</v>
      </c>
      <c r="H97" s="95">
        <f t="shared" ref="H97:H101" si="86">G97/C97</f>
        <v>0.02</v>
      </c>
      <c r="I97" s="94">
        <v>30</v>
      </c>
      <c r="J97" s="96">
        <f t="shared" si="81"/>
        <v>374.74</v>
      </c>
      <c r="K97" s="97">
        <f t="shared" si="82"/>
        <v>-0.33556737588652485</v>
      </c>
      <c r="L97" s="177"/>
      <c r="M97" s="177"/>
      <c r="N97" s="177"/>
      <c r="Q97" s="208">
        <v>304</v>
      </c>
      <c r="S97" s="99">
        <f t="shared" si="61"/>
        <v>62.480000000000018</v>
      </c>
      <c r="T97" s="12">
        <f t="shared" si="83"/>
        <v>0.1704867932765772</v>
      </c>
      <c r="U97" s="12"/>
      <c r="V97" s="12"/>
      <c r="X97" s="100"/>
      <c r="Y97" s="100"/>
      <c r="AA97" s="94">
        <v>30</v>
      </c>
      <c r="AB97" s="94">
        <v>30</v>
      </c>
      <c r="AC97" s="94">
        <v>30</v>
      </c>
      <c r="AE97" s="191" t="e">
        <f t="shared" si="58"/>
        <v>#REF!</v>
      </c>
      <c r="AF97" t="e">
        <f t="shared" si="62"/>
        <v>#REF!</v>
      </c>
      <c r="AG97" t="e">
        <f t="shared" si="63"/>
        <v>#REF!</v>
      </c>
      <c r="AH97" t="e">
        <f t="shared" si="64"/>
        <v>#REF!</v>
      </c>
      <c r="AJ97" s="191" t="e">
        <f t="shared" si="59"/>
        <v>#REF!</v>
      </c>
      <c r="AK97" s="231" t="e">
        <f>AJ97+(#REF!+#REF!)</f>
        <v>#REF!</v>
      </c>
      <c r="AL97" s="232"/>
      <c r="AQ97" s="218">
        <v>413</v>
      </c>
      <c r="AR97" s="224">
        <f t="shared" si="60"/>
        <v>0</v>
      </c>
    </row>
    <row r="98" spans="1:44" x14ac:dyDescent="0.25">
      <c r="A98" s="37" t="s">
        <v>222</v>
      </c>
      <c r="B98" s="98">
        <v>760</v>
      </c>
      <c r="C98" s="147">
        <v>311</v>
      </c>
      <c r="D98" s="92">
        <f t="shared" si="84"/>
        <v>-0.59078947368421053</v>
      </c>
      <c r="E98" s="34">
        <v>406</v>
      </c>
      <c r="F98" s="93">
        <f t="shared" si="85"/>
        <v>-0.23399014778325122</v>
      </c>
      <c r="G98" s="94">
        <f t="shared" si="39"/>
        <v>6.22</v>
      </c>
      <c r="H98" s="95">
        <f t="shared" si="86"/>
        <v>0.02</v>
      </c>
      <c r="I98" s="94">
        <v>5</v>
      </c>
      <c r="J98" s="96">
        <f t="shared" si="81"/>
        <v>299.77999999999997</v>
      </c>
      <c r="K98" s="97">
        <f t="shared" si="82"/>
        <v>-0.26162561576354681</v>
      </c>
      <c r="L98" s="177"/>
      <c r="M98" s="177"/>
      <c r="N98" s="177"/>
      <c r="Q98" s="208">
        <v>215</v>
      </c>
      <c r="S98" s="99">
        <f t="shared" si="61"/>
        <v>78.559999999999945</v>
      </c>
      <c r="T98" s="12">
        <f t="shared" si="83"/>
        <v>0.26761139119771071</v>
      </c>
      <c r="U98" s="12"/>
      <c r="V98" s="12"/>
      <c r="X98" s="100"/>
      <c r="Y98" s="100"/>
      <c r="AA98" s="94">
        <v>5</v>
      </c>
      <c r="AB98" s="94">
        <v>5</v>
      </c>
      <c r="AC98" s="94">
        <v>5</v>
      </c>
      <c r="AE98" s="191" t="e">
        <f t="shared" si="58"/>
        <v>#REF!</v>
      </c>
      <c r="AF98" t="e">
        <f t="shared" si="62"/>
        <v>#REF!</v>
      </c>
      <c r="AG98" t="e">
        <f t="shared" si="63"/>
        <v>#REF!</v>
      </c>
      <c r="AH98" t="e">
        <f t="shared" si="64"/>
        <v>#REF!</v>
      </c>
      <c r="AJ98" s="191" t="e">
        <f t="shared" si="59"/>
        <v>#REF!</v>
      </c>
      <c r="AK98" s="231" t="e">
        <f>AJ98+(#REF!+#REF!)</f>
        <v>#REF!</v>
      </c>
      <c r="AL98" s="232"/>
      <c r="AQ98" s="218">
        <v>311</v>
      </c>
      <c r="AR98" s="224">
        <f t="shared" si="60"/>
        <v>0</v>
      </c>
    </row>
    <row r="99" spans="1:44" x14ac:dyDescent="0.25">
      <c r="A99" s="37" t="s">
        <v>85</v>
      </c>
      <c r="B99" s="98">
        <v>1570</v>
      </c>
      <c r="C99" s="147">
        <v>581</v>
      </c>
      <c r="D99" s="92">
        <f t="shared" si="84"/>
        <v>-0.62993630573248405</v>
      </c>
      <c r="E99" s="34">
        <v>742</v>
      </c>
      <c r="F99" s="93">
        <f t="shared" si="85"/>
        <v>-0.21698113207547165</v>
      </c>
      <c r="G99" s="94">
        <f t="shared" si="39"/>
        <v>11.620000000000001</v>
      </c>
      <c r="H99" s="95">
        <f t="shared" si="86"/>
        <v>0.02</v>
      </c>
      <c r="I99" s="94">
        <v>20</v>
      </c>
      <c r="J99" s="96">
        <f t="shared" si="81"/>
        <v>549.38</v>
      </c>
      <c r="K99" s="97">
        <f t="shared" si="82"/>
        <v>-0.25959568733153637</v>
      </c>
      <c r="L99" s="177"/>
      <c r="M99" s="177"/>
      <c r="N99" s="177"/>
      <c r="Q99" s="208">
        <v>493</v>
      </c>
      <c r="S99" s="99">
        <f t="shared" si="61"/>
        <v>44.759999999999991</v>
      </c>
      <c r="T99" s="12">
        <f t="shared" si="83"/>
        <v>8.3234156501041337E-2</v>
      </c>
      <c r="U99" s="12"/>
      <c r="V99" s="12"/>
      <c r="X99" s="100"/>
      <c r="Y99" s="100"/>
      <c r="AA99" s="94">
        <v>20</v>
      </c>
      <c r="AB99" s="94">
        <v>20</v>
      </c>
      <c r="AC99" s="94">
        <v>20</v>
      </c>
      <c r="AE99" s="191" t="e">
        <f t="shared" si="58"/>
        <v>#REF!</v>
      </c>
      <c r="AF99" t="e">
        <f t="shared" si="62"/>
        <v>#REF!</v>
      </c>
      <c r="AG99" t="e">
        <f t="shared" si="63"/>
        <v>#REF!</v>
      </c>
      <c r="AH99" t="e">
        <f t="shared" si="64"/>
        <v>#REF!</v>
      </c>
      <c r="AJ99" s="191" t="e">
        <f t="shared" si="59"/>
        <v>#REF!</v>
      </c>
      <c r="AK99" s="231" t="e">
        <f>AJ99+(#REF!+#REF!)</f>
        <v>#REF!</v>
      </c>
      <c r="AL99" s="232"/>
      <c r="AQ99" s="221">
        <v>581</v>
      </c>
      <c r="AR99" s="224">
        <f t="shared" si="60"/>
        <v>0</v>
      </c>
    </row>
    <row r="100" spans="1:44" x14ac:dyDescent="0.25">
      <c r="A100" s="184" t="s">
        <v>285</v>
      </c>
      <c r="B100" s="98">
        <v>1570</v>
      </c>
      <c r="C100" s="147">
        <v>581</v>
      </c>
      <c r="D100" s="92">
        <f t="shared" si="84"/>
        <v>-0.62993630573248405</v>
      </c>
      <c r="E100" s="17">
        <v>742</v>
      </c>
      <c r="F100" s="93">
        <f t="shared" si="85"/>
        <v>-0.21698113207547165</v>
      </c>
      <c r="G100" s="161">
        <f>$H$15*C100</f>
        <v>11.620000000000001</v>
      </c>
      <c r="H100" s="162">
        <f t="shared" si="86"/>
        <v>0.02</v>
      </c>
      <c r="I100" s="94">
        <v>20</v>
      </c>
      <c r="J100" s="96">
        <f>C100-G100-I100</f>
        <v>549.38</v>
      </c>
      <c r="K100" s="97">
        <f>(J100/E100)-1</f>
        <v>-0.25959568733153637</v>
      </c>
      <c r="L100" s="177"/>
      <c r="M100" s="177"/>
      <c r="N100" s="177"/>
      <c r="Q100" s="208">
        <v>493</v>
      </c>
      <c r="S100" s="99">
        <f t="shared" si="61"/>
        <v>44.759999999999991</v>
      </c>
      <c r="T100" s="12">
        <f>S100/(S100+Q100)</f>
        <v>8.3234156501041337E-2</v>
      </c>
      <c r="U100" s="12"/>
      <c r="V100" s="12"/>
      <c r="X100" s="100"/>
      <c r="Y100" s="100"/>
      <c r="AA100" s="94">
        <v>20</v>
      </c>
      <c r="AB100" s="94">
        <v>20</v>
      </c>
      <c r="AC100" s="94">
        <v>20</v>
      </c>
      <c r="AE100" s="191" t="e">
        <f t="shared" si="58"/>
        <v>#REF!</v>
      </c>
      <c r="AF100" t="e">
        <f t="shared" si="62"/>
        <v>#REF!</v>
      </c>
      <c r="AG100" t="e">
        <f t="shared" si="63"/>
        <v>#REF!</v>
      </c>
      <c r="AH100" t="e">
        <f t="shared" si="64"/>
        <v>#REF!</v>
      </c>
      <c r="AJ100" s="191" t="e">
        <f t="shared" si="59"/>
        <v>#REF!</v>
      </c>
      <c r="AK100" s="231" t="e">
        <f>AJ100+(#REF!+#REF!)</f>
        <v>#REF!</v>
      </c>
      <c r="AL100" s="232"/>
      <c r="AQ100" s="221">
        <v>581</v>
      </c>
      <c r="AR100" s="224">
        <f t="shared" si="60"/>
        <v>0</v>
      </c>
    </row>
    <row r="101" spans="1:44" x14ac:dyDescent="0.25">
      <c r="A101" s="184" t="s">
        <v>286</v>
      </c>
      <c r="B101" s="98">
        <v>3050</v>
      </c>
      <c r="C101" s="147">
        <v>1296</v>
      </c>
      <c r="D101" s="92">
        <f t="shared" si="84"/>
        <v>-0.57508196721311478</v>
      </c>
      <c r="E101" s="17">
        <v>1485</v>
      </c>
      <c r="F101" s="93">
        <f t="shared" si="85"/>
        <v>-0.12727272727272732</v>
      </c>
      <c r="G101" s="161">
        <f>$H$15*C101</f>
        <v>25.92</v>
      </c>
      <c r="H101" s="162">
        <f t="shared" si="86"/>
        <v>0.02</v>
      </c>
      <c r="I101" s="94">
        <v>20</v>
      </c>
      <c r="J101" s="96">
        <f>C101-G101-I101</f>
        <v>1250.08</v>
      </c>
      <c r="K101" s="97">
        <f>(J101/E101)-1</f>
        <v>-0.15819528619528622</v>
      </c>
      <c r="L101" s="177"/>
      <c r="M101" s="177"/>
      <c r="N101" s="177"/>
      <c r="Q101" s="208">
        <v>1086</v>
      </c>
      <c r="S101" s="99">
        <f t="shared" si="61"/>
        <v>138.15999999999985</v>
      </c>
      <c r="T101" s="12">
        <f>S101/(S101+Q101)</f>
        <v>0.11286106391321385</v>
      </c>
      <c r="U101" s="12"/>
      <c r="V101" s="12"/>
      <c r="X101" s="100"/>
      <c r="Y101" s="100"/>
      <c r="AA101" s="94">
        <v>20</v>
      </c>
      <c r="AB101" s="94">
        <v>20</v>
      </c>
      <c r="AC101" s="94">
        <v>20</v>
      </c>
      <c r="AE101" s="191" t="e">
        <f t="shared" si="58"/>
        <v>#REF!</v>
      </c>
      <c r="AF101" t="e">
        <f t="shared" si="62"/>
        <v>#REF!</v>
      </c>
      <c r="AG101" t="e">
        <f t="shared" si="63"/>
        <v>#REF!</v>
      </c>
      <c r="AH101" t="e">
        <f t="shared" si="64"/>
        <v>#REF!</v>
      </c>
      <c r="AJ101" s="191" t="e">
        <f t="shared" si="59"/>
        <v>#REF!</v>
      </c>
      <c r="AK101" s="231" t="e">
        <f>AJ101+(#REF!+#REF!)</f>
        <v>#REF!</v>
      </c>
      <c r="AL101" s="232"/>
      <c r="AQ101" s="218">
        <v>1296</v>
      </c>
      <c r="AR101" s="224">
        <f t="shared" si="60"/>
        <v>0</v>
      </c>
    </row>
    <row r="102" spans="1:44" x14ac:dyDescent="0.25">
      <c r="A102" s="36" t="s">
        <v>86</v>
      </c>
      <c r="B102" s="98">
        <v>655</v>
      </c>
      <c r="C102" s="147">
        <v>281</v>
      </c>
      <c r="D102" s="92">
        <f t="shared" si="78"/>
        <v>-0.57099236641221374</v>
      </c>
      <c r="E102" s="34">
        <v>325</v>
      </c>
      <c r="F102" s="93">
        <f t="shared" si="79"/>
        <v>-0.13538461538461544</v>
      </c>
      <c r="G102" s="94">
        <f t="shared" si="39"/>
        <v>5.62</v>
      </c>
      <c r="H102" s="95">
        <f t="shared" si="80"/>
        <v>0.02</v>
      </c>
      <c r="I102" s="94">
        <v>5</v>
      </c>
      <c r="J102" s="96">
        <f t="shared" si="81"/>
        <v>270.38</v>
      </c>
      <c r="K102" s="97">
        <f t="shared" si="82"/>
        <v>-0.16806153846153848</v>
      </c>
      <c r="L102" s="177"/>
      <c r="M102" s="177"/>
      <c r="N102" s="177"/>
      <c r="Q102" s="208">
        <v>165</v>
      </c>
      <c r="S102" s="99">
        <f t="shared" si="61"/>
        <v>99.759999999999991</v>
      </c>
      <c r="T102" s="12">
        <f t="shared" si="83"/>
        <v>0.37679407765523493</v>
      </c>
      <c r="U102" s="12"/>
      <c r="V102" s="12"/>
      <c r="X102" s="100"/>
      <c r="Y102" s="100"/>
      <c r="AA102" s="94">
        <v>5</v>
      </c>
      <c r="AB102" s="94">
        <v>5</v>
      </c>
      <c r="AC102" s="94">
        <v>5</v>
      </c>
      <c r="AE102" s="191" t="e">
        <f t="shared" si="58"/>
        <v>#REF!</v>
      </c>
      <c r="AF102" t="e">
        <f t="shared" si="62"/>
        <v>#REF!</v>
      </c>
      <c r="AG102" t="e">
        <f t="shared" si="63"/>
        <v>#REF!</v>
      </c>
      <c r="AH102" t="e">
        <f t="shared" si="64"/>
        <v>#REF!</v>
      </c>
      <c r="AJ102" s="191" t="e">
        <f t="shared" si="59"/>
        <v>#REF!</v>
      </c>
      <c r="AK102" s="231" t="e">
        <f>AJ102+(#REF!+#REF!)</f>
        <v>#REF!</v>
      </c>
      <c r="AL102" s="232"/>
      <c r="AQ102" s="218">
        <v>281</v>
      </c>
      <c r="AR102" s="224">
        <f t="shared" si="60"/>
        <v>0</v>
      </c>
    </row>
    <row r="103" spans="1:44" x14ac:dyDescent="0.25">
      <c r="A103" s="32" t="s">
        <v>87</v>
      </c>
      <c r="B103" s="98">
        <v>625</v>
      </c>
      <c r="C103" s="147">
        <v>260</v>
      </c>
      <c r="D103" s="92">
        <f t="shared" si="78"/>
        <v>-0.58400000000000007</v>
      </c>
      <c r="E103" s="34">
        <v>348</v>
      </c>
      <c r="F103" s="93">
        <f>(C103/E103)-1</f>
        <v>-0.25287356321839083</v>
      </c>
      <c r="G103" s="94">
        <f t="shared" si="39"/>
        <v>5.2</v>
      </c>
      <c r="H103" s="95">
        <f>G103/C103</f>
        <v>0.02</v>
      </c>
      <c r="I103" s="94">
        <v>5</v>
      </c>
      <c r="J103" s="94">
        <f t="shared" si="81"/>
        <v>249.8</v>
      </c>
      <c r="K103" s="93">
        <f t="shared" si="82"/>
        <v>-0.28218390804597693</v>
      </c>
      <c r="L103" s="177"/>
      <c r="M103" s="177"/>
      <c r="N103" s="177"/>
      <c r="O103" s="29"/>
      <c r="Q103" s="208">
        <v>203</v>
      </c>
      <c r="S103" s="99">
        <f t="shared" si="61"/>
        <v>41.600000000000023</v>
      </c>
      <c r="T103" s="12">
        <f t="shared" si="83"/>
        <v>0.17007358953393303</v>
      </c>
      <c r="U103" s="12"/>
      <c r="V103" s="12"/>
      <c r="X103" s="100"/>
      <c r="Y103" s="100"/>
      <c r="AA103" s="94">
        <v>5</v>
      </c>
      <c r="AB103" s="94">
        <v>5</v>
      </c>
      <c r="AC103" s="94">
        <v>5</v>
      </c>
      <c r="AE103" s="191" t="e">
        <f t="shared" si="58"/>
        <v>#REF!</v>
      </c>
      <c r="AF103" t="e">
        <f t="shared" si="62"/>
        <v>#REF!</v>
      </c>
      <c r="AG103" t="e">
        <f t="shared" si="63"/>
        <v>#REF!</v>
      </c>
      <c r="AH103" t="e">
        <f t="shared" si="64"/>
        <v>#REF!</v>
      </c>
      <c r="AJ103" s="191" t="e">
        <f t="shared" si="59"/>
        <v>#REF!</v>
      </c>
      <c r="AK103" s="231" t="e">
        <f>AJ103+(#REF!+#REF!)</f>
        <v>#REF!</v>
      </c>
      <c r="AL103" s="232"/>
      <c r="AQ103" s="218">
        <v>260</v>
      </c>
      <c r="AR103" s="224">
        <f t="shared" si="60"/>
        <v>0</v>
      </c>
    </row>
    <row r="104" spans="1:44" x14ac:dyDescent="0.25">
      <c r="A104" s="41" t="s">
        <v>88</v>
      </c>
      <c r="B104" s="98">
        <v>780</v>
      </c>
      <c r="C104" s="147">
        <v>190</v>
      </c>
      <c r="D104" s="92">
        <f t="shared" si="78"/>
        <v>-0.75641025641025639</v>
      </c>
      <c r="E104" s="34">
        <v>244</v>
      </c>
      <c r="F104" s="93">
        <f t="shared" si="79"/>
        <v>-0.22131147540983609</v>
      </c>
      <c r="G104" s="94">
        <f t="shared" si="39"/>
        <v>3.8000000000000003</v>
      </c>
      <c r="H104" s="95">
        <f t="shared" si="80"/>
        <v>0.02</v>
      </c>
      <c r="I104" s="94">
        <v>5</v>
      </c>
      <c r="J104" s="96">
        <f t="shared" si="81"/>
        <v>181.2</v>
      </c>
      <c r="K104" s="97">
        <f t="shared" si="82"/>
        <v>-0.25737704918032789</v>
      </c>
      <c r="L104" s="177"/>
      <c r="M104" s="177"/>
      <c r="N104" s="177"/>
      <c r="Q104" s="208">
        <v>153</v>
      </c>
      <c r="S104" s="99">
        <f t="shared" si="61"/>
        <v>24.399999999999977</v>
      </c>
      <c r="T104" s="12">
        <f t="shared" si="83"/>
        <v>0.13754227733934599</v>
      </c>
      <c r="U104" s="12"/>
      <c r="V104" s="12"/>
      <c r="X104" s="100"/>
      <c r="Y104" s="100"/>
      <c r="AA104" s="94">
        <v>5</v>
      </c>
      <c r="AB104" s="94">
        <v>5</v>
      </c>
      <c r="AC104" s="94">
        <v>5</v>
      </c>
      <c r="AE104" s="191" t="e">
        <f t="shared" si="58"/>
        <v>#REF!</v>
      </c>
      <c r="AF104" t="e">
        <f t="shared" si="62"/>
        <v>#REF!</v>
      </c>
      <c r="AG104" t="e">
        <f t="shared" si="63"/>
        <v>#REF!</v>
      </c>
      <c r="AH104" t="e">
        <f t="shared" si="64"/>
        <v>#REF!</v>
      </c>
      <c r="AJ104" s="191" t="e">
        <f t="shared" si="59"/>
        <v>#REF!</v>
      </c>
      <c r="AK104" s="231" t="e">
        <f>AJ104+(#REF!+#REF!)</f>
        <v>#REF!</v>
      </c>
      <c r="AL104" s="232"/>
      <c r="AQ104" s="218">
        <v>190</v>
      </c>
      <c r="AR104" s="224">
        <f t="shared" si="60"/>
        <v>0</v>
      </c>
    </row>
    <row r="105" spans="1:44" x14ac:dyDescent="0.25">
      <c r="A105" s="32" t="s">
        <v>89</v>
      </c>
      <c r="B105" s="98">
        <v>780</v>
      </c>
      <c r="C105" s="147">
        <v>190</v>
      </c>
      <c r="D105" s="92">
        <f>(C105/B105)-1</f>
        <v>-0.75641025641025639</v>
      </c>
      <c r="E105" s="34">
        <v>244</v>
      </c>
      <c r="F105" s="93">
        <f>(C105/E105)-1</f>
        <v>-0.22131147540983609</v>
      </c>
      <c r="G105" s="94">
        <f t="shared" si="39"/>
        <v>3.8000000000000003</v>
      </c>
      <c r="H105" s="95">
        <f>G105/C105</f>
        <v>0.02</v>
      </c>
      <c r="I105" s="94">
        <v>5</v>
      </c>
      <c r="J105" s="96">
        <f t="shared" si="81"/>
        <v>181.2</v>
      </c>
      <c r="K105" s="97">
        <f t="shared" si="82"/>
        <v>-0.25737704918032789</v>
      </c>
      <c r="L105" s="177"/>
      <c r="M105" s="177"/>
      <c r="N105" s="177"/>
      <c r="Q105" s="208">
        <v>153</v>
      </c>
      <c r="S105" s="99">
        <f t="shared" si="61"/>
        <v>24.399999999999977</v>
      </c>
      <c r="T105" s="12">
        <f t="shared" si="83"/>
        <v>0.13754227733934599</v>
      </c>
      <c r="U105" s="12"/>
      <c r="V105" s="12"/>
      <c r="X105" s="100"/>
      <c r="Y105" s="100"/>
      <c r="AA105" s="94">
        <v>5</v>
      </c>
      <c r="AB105" s="94">
        <v>5</v>
      </c>
      <c r="AC105" s="94">
        <v>5</v>
      </c>
      <c r="AE105" s="191" t="e">
        <f t="shared" si="58"/>
        <v>#REF!</v>
      </c>
      <c r="AF105" t="e">
        <f t="shared" si="62"/>
        <v>#REF!</v>
      </c>
      <c r="AG105" t="e">
        <f t="shared" si="63"/>
        <v>#REF!</v>
      </c>
      <c r="AH105" t="e">
        <f t="shared" si="64"/>
        <v>#REF!</v>
      </c>
      <c r="AJ105" s="191" t="e">
        <f t="shared" si="59"/>
        <v>#REF!</v>
      </c>
      <c r="AK105" s="231" t="e">
        <f>AJ105+(#REF!+#REF!)</f>
        <v>#REF!</v>
      </c>
      <c r="AL105" s="232"/>
      <c r="AQ105" s="218">
        <v>190</v>
      </c>
      <c r="AR105" s="224">
        <f t="shared" si="60"/>
        <v>0</v>
      </c>
    </row>
    <row r="106" spans="1:44" x14ac:dyDescent="0.25">
      <c r="A106" s="41" t="s">
        <v>90</v>
      </c>
      <c r="B106" s="98">
        <v>735</v>
      </c>
      <c r="C106" s="147">
        <v>306</v>
      </c>
      <c r="D106" s="92">
        <f t="shared" si="78"/>
        <v>-0.58367346938775511</v>
      </c>
      <c r="E106" s="34">
        <v>406</v>
      </c>
      <c r="F106" s="93">
        <f t="shared" si="79"/>
        <v>-0.24630541871921185</v>
      </c>
      <c r="G106" s="94">
        <f t="shared" si="39"/>
        <v>6.12</v>
      </c>
      <c r="H106" s="95">
        <f t="shared" si="80"/>
        <v>0.02</v>
      </c>
      <c r="I106" s="94">
        <v>20</v>
      </c>
      <c r="J106" s="96">
        <f t="shared" si="81"/>
        <v>279.88</v>
      </c>
      <c r="K106" s="97">
        <f t="shared" si="82"/>
        <v>-0.31064039408866995</v>
      </c>
      <c r="L106" s="177"/>
      <c r="M106" s="177"/>
      <c r="N106" s="177"/>
      <c r="Q106" s="208">
        <v>195</v>
      </c>
      <c r="S106" s="99">
        <f t="shared" si="61"/>
        <v>78.759999999999991</v>
      </c>
      <c r="T106" s="12">
        <f t="shared" si="83"/>
        <v>0.28769725306838106</v>
      </c>
      <c r="U106" s="12"/>
      <c r="V106" s="12"/>
      <c r="X106" s="100"/>
      <c r="Y106" s="100"/>
      <c r="AA106" s="94">
        <v>20</v>
      </c>
      <c r="AB106" s="94">
        <v>20</v>
      </c>
      <c r="AC106" s="94">
        <v>20</v>
      </c>
      <c r="AE106" s="191" t="e">
        <f t="shared" si="58"/>
        <v>#REF!</v>
      </c>
      <c r="AF106" t="e">
        <f t="shared" si="62"/>
        <v>#REF!</v>
      </c>
      <c r="AG106" t="e">
        <f t="shared" si="63"/>
        <v>#REF!</v>
      </c>
      <c r="AH106" t="e">
        <f t="shared" si="64"/>
        <v>#REF!</v>
      </c>
      <c r="AJ106" s="191" t="e">
        <f t="shared" si="59"/>
        <v>#REF!</v>
      </c>
      <c r="AK106" s="231" t="e">
        <f>AJ106+(#REF!+#REF!)</f>
        <v>#REF!</v>
      </c>
      <c r="AL106" s="232"/>
      <c r="AQ106" s="218">
        <v>306</v>
      </c>
      <c r="AR106" s="224">
        <f t="shared" si="60"/>
        <v>0</v>
      </c>
    </row>
    <row r="107" spans="1:44" x14ac:dyDescent="0.25">
      <c r="A107" s="36" t="s">
        <v>91</v>
      </c>
      <c r="B107" s="98">
        <v>735</v>
      </c>
      <c r="C107" s="147">
        <v>306</v>
      </c>
      <c r="D107" s="92">
        <f t="shared" si="78"/>
        <v>-0.58367346938775511</v>
      </c>
      <c r="E107" s="34">
        <v>406</v>
      </c>
      <c r="F107" s="93">
        <f t="shared" si="79"/>
        <v>-0.24630541871921185</v>
      </c>
      <c r="G107" s="94">
        <f t="shared" ref="G107:G123" si="87">$H$15*C107</f>
        <v>6.12</v>
      </c>
      <c r="H107" s="95">
        <f t="shared" si="80"/>
        <v>0.02</v>
      </c>
      <c r="I107" s="94">
        <v>20</v>
      </c>
      <c r="J107" s="94">
        <f t="shared" si="81"/>
        <v>279.88</v>
      </c>
      <c r="K107" s="93">
        <f t="shared" si="82"/>
        <v>-0.31064039408866995</v>
      </c>
      <c r="L107" s="177"/>
      <c r="M107" s="177"/>
      <c r="N107" s="177"/>
      <c r="O107" s="29"/>
      <c r="Q107" s="208">
        <v>202</v>
      </c>
      <c r="S107" s="99">
        <f t="shared" si="61"/>
        <v>71.759999999999991</v>
      </c>
      <c r="T107" s="12">
        <f t="shared" si="83"/>
        <v>0.26212741087083574</v>
      </c>
      <c r="U107" s="12"/>
      <c r="V107" s="12"/>
      <c r="X107" s="100"/>
      <c r="Y107" s="100"/>
      <c r="AA107" s="94">
        <v>20</v>
      </c>
      <c r="AB107" s="94">
        <v>20</v>
      </c>
      <c r="AC107" s="94">
        <v>20</v>
      </c>
      <c r="AE107" s="191" t="e">
        <f t="shared" si="58"/>
        <v>#REF!</v>
      </c>
      <c r="AF107" t="e">
        <f t="shared" si="62"/>
        <v>#REF!</v>
      </c>
      <c r="AG107" t="e">
        <f t="shared" si="63"/>
        <v>#REF!</v>
      </c>
      <c r="AH107" t="e">
        <f t="shared" si="64"/>
        <v>#REF!</v>
      </c>
      <c r="AJ107" s="191" t="e">
        <f t="shared" si="59"/>
        <v>#REF!</v>
      </c>
      <c r="AK107" s="231" t="e">
        <f>AJ107+(#REF!+#REF!)</f>
        <v>#REF!</v>
      </c>
      <c r="AL107" s="232"/>
      <c r="AQ107" s="218">
        <v>306</v>
      </c>
      <c r="AR107" s="224">
        <f t="shared" si="60"/>
        <v>0</v>
      </c>
    </row>
    <row r="108" spans="1:44" x14ac:dyDescent="0.25">
      <c r="A108" s="38" t="s">
        <v>92</v>
      </c>
      <c r="B108" s="98">
        <v>735</v>
      </c>
      <c r="C108" s="147">
        <v>306</v>
      </c>
      <c r="D108" s="92">
        <f t="shared" si="78"/>
        <v>-0.58367346938775511</v>
      </c>
      <c r="E108" s="34">
        <v>406</v>
      </c>
      <c r="F108" s="93">
        <f t="shared" si="79"/>
        <v>-0.24630541871921185</v>
      </c>
      <c r="G108" s="94">
        <f t="shared" si="87"/>
        <v>6.12</v>
      </c>
      <c r="H108" s="95">
        <f t="shared" si="80"/>
        <v>0.02</v>
      </c>
      <c r="I108" s="94">
        <v>20</v>
      </c>
      <c r="J108" s="96">
        <f t="shared" si="81"/>
        <v>279.88</v>
      </c>
      <c r="K108" s="97">
        <f t="shared" si="82"/>
        <v>-0.31064039408866995</v>
      </c>
      <c r="L108" s="177"/>
      <c r="M108" s="177"/>
      <c r="N108" s="177"/>
      <c r="Q108" s="208">
        <v>376</v>
      </c>
      <c r="S108" s="99">
        <f t="shared" si="61"/>
        <v>-102.24000000000001</v>
      </c>
      <c r="T108" s="12">
        <f t="shared" si="83"/>
        <v>-0.37346580946814734</v>
      </c>
      <c r="U108" s="12"/>
      <c r="V108" s="12"/>
      <c r="X108" s="100"/>
      <c r="Y108" s="100"/>
      <c r="AA108" s="94">
        <v>20</v>
      </c>
      <c r="AB108" s="94">
        <v>20</v>
      </c>
      <c r="AC108" s="94">
        <v>20</v>
      </c>
      <c r="AE108" s="191" t="e">
        <f t="shared" si="58"/>
        <v>#REF!</v>
      </c>
      <c r="AF108" t="e">
        <f t="shared" si="62"/>
        <v>#REF!</v>
      </c>
      <c r="AG108" t="e">
        <f t="shared" si="63"/>
        <v>#REF!</v>
      </c>
      <c r="AH108" t="e">
        <f t="shared" si="64"/>
        <v>#REF!</v>
      </c>
      <c r="AJ108" s="191" t="e">
        <f t="shared" si="59"/>
        <v>#REF!</v>
      </c>
      <c r="AK108" s="231" t="e">
        <f>AJ108+(#REF!+#REF!)</f>
        <v>#REF!</v>
      </c>
      <c r="AL108" s="232"/>
      <c r="AQ108" s="218">
        <v>306</v>
      </c>
      <c r="AR108" s="224">
        <f t="shared" si="60"/>
        <v>0</v>
      </c>
    </row>
    <row r="109" spans="1:44" x14ac:dyDescent="0.25">
      <c r="A109" s="32" t="s">
        <v>94</v>
      </c>
      <c r="B109" s="98">
        <v>735</v>
      </c>
      <c r="C109" s="147">
        <v>306</v>
      </c>
      <c r="D109" s="92">
        <f>(C109/B109)-1</f>
        <v>-0.58367346938775511</v>
      </c>
      <c r="E109" s="34">
        <v>406</v>
      </c>
      <c r="F109" s="93">
        <f>(C109/E109)-1</f>
        <v>-0.24630541871921185</v>
      </c>
      <c r="G109" s="94">
        <f t="shared" si="87"/>
        <v>6.12</v>
      </c>
      <c r="H109" s="95">
        <f>G109/C109</f>
        <v>0.02</v>
      </c>
      <c r="I109" s="94">
        <v>20</v>
      </c>
      <c r="J109" s="96">
        <f t="shared" si="81"/>
        <v>279.88</v>
      </c>
      <c r="K109" s="97">
        <f t="shared" si="82"/>
        <v>-0.31064039408866995</v>
      </c>
      <c r="L109" s="177"/>
      <c r="M109" s="177"/>
      <c r="N109" s="177"/>
      <c r="Q109" s="208">
        <v>230</v>
      </c>
      <c r="S109" s="99">
        <f t="shared" si="61"/>
        <v>43.759999999999991</v>
      </c>
      <c r="T109" s="12">
        <f t="shared" si="83"/>
        <v>0.15984804208065456</v>
      </c>
      <c r="U109" s="12"/>
      <c r="V109" s="12"/>
      <c r="X109" s="100"/>
      <c r="Y109" s="100"/>
      <c r="AA109" s="94">
        <v>20</v>
      </c>
      <c r="AB109" s="94">
        <v>20</v>
      </c>
      <c r="AC109" s="94">
        <v>20</v>
      </c>
      <c r="AE109" s="191" t="e">
        <f t="shared" si="58"/>
        <v>#REF!</v>
      </c>
      <c r="AF109" t="e">
        <f t="shared" si="62"/>
        <v>#REF!</v>
      </c>
      <c r="AG109" t="e">
        <f t="shared" si="63"/>
        <v>#REF!</v>
      </c>
      <c r="AH109" t="e">
        <f t="shared" si="64"/>
        <v>#REF!</v>
      </c>
      <c r="AJ109" s="191" t="e">
        <f t="shared" si="59"/>
        <v>#REF!</v>
      </c>
      <c r="AK109" s="231" t="e">
        <f>AJ109+(#REF!+#REF!)</f>
        <v>#REF!</v>
      </c>
      <c r="AL109" s="232"/>
      <c r="AQ109" s="218">
        <v>306</v>
      </c>
      <c r="AR109" s="224">
        <f t="shared" si="60"/>
        <v>0</v>
      </c>
    </row>
    <row r="110" spans="1:44" x14ac:dyDescent="0.25">
      <c r="A110" s="27" t="s">
        <v>95</v>
      </c>
      <c r="B110" s="98">
        <v>445</v>
      </c>
      <c r="C110" s="147">
        <v>203</v>
      </c>
      <c r="D110" s="92">
        <f t="shared" si="78"/>
        <v>-0.54382022471910108</v>
      </c>
      <c r="E110" s="34">
        <v>234</v>
      </c>
      <c r="F110" s="93">
        <f t="shared" si="79"/>
        <v>-0.13247863247863245</v>
      </c>
      <c r="G110" s="94">
        <f t="shared" si="87"/>
        <v>4.0600000000000005</v>
      </c>
      <c r="H110" s="95">
        <f t="shared" si="80"/>
        <v>2.0000000000000004E-2</v>
      </c>
      <c r="I110" s="94">
        <v>5</v>
      </c>
      <c r="J110" s="96">
        <f t="shared" si="81"/>
        <v>193.94</v>
      </c>
      <c r="K110" s="97">
        <f t="shared" si="82"/>
        <v>-0.17119658119658121</v>
      </c>
      <c r="L110" s="177"/>
      <c r="M110" s="177"/>
      <c r="N110" s="177"/>
      <c r="Q110" s="208">
        <v>181</v>
      </c>
      <c r="S110" s="99">
        <f t="shared" si="61"/>
        <v>8.8799999999999955</v>
      </c>
      <c r="T110" s="12">
        <f t="shared" si="83"/>
        <v>4.6766378765536104E-2</v>
      </c>
      <c r="U110" s="12"/>
      <c r="V110" s="12"/>
      <c r="X110" s="100"/>
      <c r="Y110" s="100"/>
      <c r="AA110" s="94">
        <v>5</v>
      </c>
      <c r="AB110" s="94">
        <v>5</v>
      </c>
      <c r="AC110" s="94">
        <v>5</v>
      </c>
      <c r="AE110" s="191" t="e">
        <f t="shared" si="58"/>
        <v>#REF!</v>
      </c>
      <c r="AF110" t="e">
        <f t="shared" si="62"/>
        <v>#REF!</v>
      </c>
      <c r="AG110" t="e">
        <f t="shared" si="63"/>
        <v>#REF!</v>
      </c>
      <c r="AH110" t="e">
        <f t="shared" si="64"/>
        <v>#REF!</v>
      </c>
      <c r="AJ110" s="191" t="e">
        <f t="shared" si="59"/>
        <v>#REF!</v>
      </c>
      <c r="AK110" s="231" t="e">
        <f>AJ110+(#REF!+#REF!)</f>
        <v>#REF!</v>
      </c>
      <c r="AL110" s="232"/>
      <c r="AQ110" s="218">
        <v>203</v>
      </c>
      <c r="AR110" s="224">
        <f t="shared" si="60"/>
        <v>0</v>
      </c>
    </row>
    <row r="111" spans="1:44" x14ac:dyDescent="0.25">
      <c r="A111" s="154" t="s">
        <v>232</v>
      </c>
      <c r="B111" s="98">
        <v>445</v>
      </c>
      <c r="C111" s="147">
        <v>203</v>
      </c>
      <c r="D111" s="92">
        <f>(C111/B111)-1</f>
        <v>-0.54382022471910108</v>
      </c>
      <c r="E111" s="34">
        <v>234</v>
      </c>
      <c r="F111" s="93">
        <f>(C111/E111)-1</f>
        <v>-0.13247863247863245</v>
      </c>
      <c r="G111" s="94">
        <f t="shared" ref="G111" si="88">$H$15*C111</f>
        <v>4.0600000000000005</v>
      </c>
      <c r="H111" s="95">
        <f>G111/C111</f>
        <v>2.0000000000000004E-2</v>
      </c>
      <c r="I111" s="94">
        <v>5</v>
      </c>
      <c r="J111" s="96">
        <f t="shared" ref="J111" si="89">C111-G111-I111</f>
        <v>193.94</v>
      </c>
      <c r="K111" s="97">
        <f t="shared" ref="K111" si="90">(J111/E111)-1</f>
        <v>-0.17119658119658121</v>
      </c>
      <c r="L111" s="177"/>
      <c r="M111" s="177"/>
      <c r="N111" s="177"/>
      <c r="Q111" s="208">
        <v>146</v>
      </c>
      <c r="S111" s="99">
        <f t="shared" si="61"/>
        <v>43.879999999999995</v>
      </c>
      <c r="T111" s="12">
        <f t="shared" ref="T111" si="91">S111/(S111+Q111)</f>
        <v>0.23109332209816724</v>
      </c>
      <c r="U111" s="12"/>
      <c r="V111" s="12"/>
      <c r="X111" s="100"/>
      <c r="Y111" s="100"/>
      <c r="AA111" s="94">
        <v>5</v>
      </c>
      <c r="AB111" s="94">
        <v>5</v>
      </c>
      <c r="AC111" s="94">
        <v>5</v>
      </c>
      <c r="AE111" s="191" t="e">
        <f t="shared" si="58"/>
        <v>#REF!</v>
      </c>
      <c r="AF111" t="e">
        <f t="shared" si="62"/>
        <v>#REF!</v>
      </c>
      <c r="AG111" t="e">
        <f t="shared" si="63"/>
        <v>#REF!</v>
      </c>
      <c r="AH111" t="e">
        <f t="shared" si="64"/>
        <v>#REF!</v>
      </c>
      <c r="AJ111" s="191" t="e">
        <f t="shared" si="59"/>
        <v>#REF!</v>
      </c>
      <c r="AK111" s="231" t="e">
        <f>AJ111+(#REF!+#REF!)</f>
        <v>#REF!</v>
      </c>
      <c r="AL111" s="232"/>
      <c r="AQ111" s="218">
        <v>203</v>
      </c>
      <c r="AR111" s="224">
        <f t="shared" si="60"/>
        <v>0</v>
      </c>
    </row>
    <row r="112" spans="1:44" x14ac:dyDescent="0.25">
      <c r="A112" s="168" t="s">
        <v>266</v>
      </c>
      <c r="B112" s="98">
        <v>445</v>
      </c>
      <c r="C112" s="147">
        <v>203</v>
      </c>
      <c r="D112" s="92">
        <f>(C112/B112)-1</f>
        <v>-0.54382022471910108</v>
      </c>
      <c r="E112" s="34">
        <v>234</v>
      </c>
      <c r="F112" s="93">
        <f>(C112/E112)-1</f>
        <v>-0.13247863247863245</v>
      </c>
      <c r="G112" s="94">
        <f t="shared" ref="G112" si="92">$H$15*C112</f>
        <v>4.0600000000000005</v>
      </c>
      <c r="H112" s="95">
        <f>G112/C112</f>
        <v>2.0000000000000004E-2</v>
      </c>
      <c r="I112" s="94">
        <v>5</v>
      </c>
      <c r="J112" s="96">
        <f t="shared" ref="J112" si="93">C112-G112-I112</f>
        <v>193.94</v>
      </c>
      <c r="K112" s="97">
        <f t="shared" ref="K112" si="94">(J112/E112)-1</f>
        <v>-0.17119658119658121</v>
      </c>
      <c r="L112" s="177"/>
      <c r="M112" s="177"/>
      <c r="N112" s="177"/>
      <c r="Q112" s="208">
        <v>144</v>
      </c>
      <c r="S112" s="99">
        <f t="shared" si="61"/>
        <v>45.879999999999995</v>
      </c>
      <c r="T112" s="12">
        <f t="shared" ref="T112" si="95">S112/(S112+Q112)</f>
        <v>0.2416262902886033</v>
      </c>
      <c r="U112" s="12"/>
      <c r="V112" s="12"/>
      <c r="X112" s="100"/>
      <c r="Y112" s="100"/>
      <c r="AA112" s="94">
        <v>5</v>
      </c>
      <c r="AB112" s="94">
        <v>5</v>
      </c>
      <c r="AC112" s="94">
        <v>5</v>
      </c>
      <c r="AE112" s="191" t="e">
        <f t="shared" si="58"/>
        <v>#REF!</v>
      </c>
      <c r="AF112" t="e">
        <f t="shared" si="62"/>
        <v>#REF!</v>
      </c>
      <c r="AG112" t="e">
        <f t="shared" si="63"/>
        <v>#REF!</v>
      </c>
      <c r="AH112" t="e">
        <f t="shared" si="64"/>
        <v>#REF!</v>
      </c>
      <c r="AJ112" s="191" t="e">
        <f t="shared" si="59"/>
        <v>#REF!</v>
      </c>
      <c r="AK112" s="231" t="e">
        <f>AJ112+(#REF!+#REF!)</f>
        <v>#REF!</v>
      </c>
      <c r="AL112" s="232"/>
      <c r="AQ112" s="218">
        <v>203</v>
      </c>
      <c r="AR112" s="224">
        <f t="shared" si="60"/>
        <v>0</v>
      </c>
    </row>
    <row r="113" spans="1:44" x14ac:dyDescent="0.25">
      <c r="A113" s="184" t="s">
        <v>290</v>
      </c>
      <c r="B113" s="98">
        <v>445</v>
      </c>
      <c r="C113" s="147">
        <v>203</v>
      </c>
      <c r="D113" s="92">
        <f>(C113/B113)-1</f>
        <v>-0.54382022471910108</v>
      </c>
      <c r="E113" s="17">
        <v>234</v>
      </c>
      <c r="F113" s="93">
        <f>(C113/E113)-1</f>
        <v>-0.13247863247863245</v>
      </c>
      <c r="G113" s="161">
        <f>$H$15*C113</f>
        <v>4.0600000000000005</v>
      </c>
      <c r="H113" s="162">
        <f>G113/C113</f>
        <v>2.0000000000000004E-2</v>
      </c>
      <c r="I113" s="94">
        <v>5</v>
      </c>
      <c r="J113" s="96">
        <f>C113-G113-I113</f>
        <v>193.94</v>
      </c>
      <c r="K113" s="97">
        <f>(J113/E113)-1</f>
        <v>-0.17119658119658121</v>
      </c>
      <c r="L113" s="177"/>
      <c r="M113" s="177"/>
      <c r="N113" s="177"/>
      <c r="Q113" s="208">
        <v>168</v>
      </c>
      <c r="S113" s="99">
        <f t="shared" si="61"/>
        <v>21.879999999999995</v>
      </c>
      <c r="T113" s="12">
        <f>S113/(S113+Q113)</f>
        <v>0.11523067200337053</v>
      </c>
      <c r="U113" s="12"/>
      <c r="V113" s="12"/>
      <c r="X113" s="100"/>
      <c r="Y113" s="100"/>
      <c r="AA113" s="94">
        <v>5</v>
      </c>
      <c r="AB113" s="94">
        <v>5</v>
      </c>
      <c r="AC113" s="94">
        <v>5</v>
      </c>
      <c r="AE113" s="191" t="e">
        <f t="shared" si="58"/>
        <v>#REF!</v>
      </c>
      <c r="AF113" t="e">
        <f t="shared" si="62"/>
        <v>#REF!</v>
      </c>
      <c r="AG113" t="e">
        <f t="shared" si="63"/>
        <v>#REF!</v>
      </c>
      <c r="AH113" t="e">
        <f t="shared" si="64"/>
        <v>#REF!</v>
      </c>
      <c r="AJ113" s="191" t="e">
        <f t="shared" si="59"/>
        <v>#REF!</v>
      </c>
      <c r="AK113" s="231" t="e">
        <f>AJ113+(#REF!+#REF!)</f>
        <v>#REF!</v>
      </c>
      <c r="AL113" s="232"/>
      <c r="AQ113" s="218">
        <v>203</v>
      </c>
      <c r="AR113" s="224">
        <f t="shared" si="60"/>
        <v>0</v>
      </c>
    </row>
    <row r="114" spans="1:44" x14ac:dyDescent="0.25">
      <c r="A114" s="184" t="s">
        <v>289</v>
      </c>
      <c r="B114" s="98">
        <v>445</v>
      </c>
      <c r="C114" s="147">
        <v>203</v>
      </c>
      <c r="D114" s="92">
        <f>(C114/B114)-1</f>
        <v>-0.54382022471910108</v>
      </c>
      <c r="E114" s="17">
        <v>234</v>
      </c>
      <c r="F114" s="93">
        <f>(C114/E114)-1</f>
        <v>-0.13247863247863245</v>
      </c>
      <c r="G114" s="161">
        <f>$H$15*C114</f>
        <v>4.0600000000000005</v>
      </c>
      <c r="H114" s="162">
        <f>G114/C114</f>
        <v>2.0000000000000004E-2</v>
      </c>
      <c r="I114" s="94">
        <v>5</v>
      </c>
      <c r="J114" s="96">
        <f>C114-G114-I114</f>
        <v>193.94</v>
      </c>
      <c r="K114" s="97">
        <f>(J114/E114)-1</f>
        <v>-0.17119658119658121</v>
      </c>
      <c r="L114" s="177"/>
      <c r="M114" s="177"/>
      <c r="N114" s="177"/>
      <c r="Q114" s="208">
        <v>154</v>
      </c>
      <c r="S114" s="99">
        <f t="shared" si="61"/>
        <v>35.879999999999995</v>
      </c>
      <c r="T114" s="12">
        <f>S114/(S114+Q114)</f>
        <v>0.18896144933642298</v>
      </c>
      <c r="U114" s="12"/>
      <c r="V114" s="12"/>
      <c r="X114" s="100"/>
      <c r="Y114" s="100"/>
      <c r="AA114" s="94">
        <v>5</v>
      </c>
      <c r="AB114" s="94">
        <v>5</v>
      </c>
      <c r="AC114" s="94">
        <v>5</v>
      </c>
      <c r="AE114" s="191" t="e">
        <f t="shared" si="58"/>
        <v>#REF!</v>
      </c>
      <c r="AF114" t="e">
        <f t="shared" si="62"/>
        <v>#REF!</v>
      </c>
      <c r="AG114" t="e">
        <f t="shared" si="63"/>
        <v>#REF!</v>
      </c>
      <c r="AH114" t="e">
        <f t="shared" si="64"/>
        <v>#REF!</v>
      </c>
      <c r="AJ114" s="191" t="e">
        <f t="shared" si="59"/>
        <v>#REF!</v>
      </c>
      <c r="AK114" s="231" t="e">
        <f>AJ114+(#REF!+#REF!)</f>
        <v>#REF!</v>
      </c>
      <c r="AL114" s="232"/>
      <c r="AQ114" s="218">
        <v>203</v>
      </c>
      <c r="AR114" s="224">
        <f t="shared" si="60"/>
        <v>0</v>
      </c>
    </row>
    <row r="115" spans="1:44" x14ac:dyDescent="0.25">
      <c r="A115" s="41" t="s">
        <v>96</v>
      </c>
      <c r="B115" s="98">
        <v>160</v>
      </c>
      <c r="C115" s="147">
        <v>74</v>
      </c>
      <c r="D115" s="92">
        <f t="shared" ref="D115:D123" si="96">(C115/B115)-1</f>
        <v>-0.53749999999999998</v>
      </c>
      <c r="E115" s="34">
        <v>87</v>
      </c>
      <c r="F115" s="93">
        <f t="shared" ref="F115:F123" si="97">(C115/E115)-1</f>
        <v>-0.14942528735632188</v>
      </c>
      <c r="G115" s="94">
        <f t="shared" si="87"/>
        <v>1.48</v>
      </c>
      <c r="H115" s="95">
        <f t="shared" ref="H115:H123" si="98">G115/C115</f>
        <v>0.02</v>
      </c>
      <c r="I115" s="94">
        <v>0</v>
      </c>
      <c r="J115" s="96">
        <f t="shared" si="81"/>
        <v>72.52</v>
      </c>
      <c r="K115" s="97">
        <f t="shared" si="82"/>
        <v>-0.16643678160919539</v>
      </c>
      <c r="L115" s="177"/>
      <c r="M115" s="177"/>
      <c r="N115" s="177"/>
      <c r="Q115" s="208">
        <v>52</v>
      </c>
      <c r="S115" s="99">
        <f t="shared" si="61"/>
        <v>19.039999999999992</v>
      </c>
      <c r="T115" s="12">
        <f t="shared" si="83"/>
        <v>0.26801801801801795</v>
      </c>
      <c r="U115" s="12"/>
      <c r="V115" s="12"/>
      <c r="X115" s="100"/>
      <c r="Y115" s="100"/>
      <c r="AA115" s="94">
        <v>0</v>
      </c>
      <c r="AB115" s="94">
        <v>0</v>
      </c>
      <c r="AC115" s="94">
        <v>0</v>
      </c>
      <c r="AE115" s="191" t="e">
        <f t="shared" si="58"/>
        <v>#REF!</v>
      </c>
      <c r="AF115" t="e">
        <f t="shared" si="62"/>
        <v>#REF!</v>
      </c>
      <c r="AG115" t="e">
        <f t="shared" si="63"/>
        <v>#REF!</v>
      </c>
      <c r="AH115" t="e">
        <f t="shared" si="64"/>
        <v>#REF!</v>
      </c>
      <c r="AJ115" s="191" t="e">
        <f t="shared" si="59"/>
        <v>#REF!</v>
      </c>
      <c r="AK115" s="231" t="e">
        <f>AJ115+(#REF!+#REF!)</f>
        <v>#REF!</v>
      </c>
      <c r="AL115" s="232"/>
      <c r="AQ115" s="218">
        <v>74</v>
      </c>
      <c r="AR115" s="224">
        <f t="shared" si="60"/>
        <v>0</v>
      </c>
    </row>
    <row r="116" spans="1:44" x14ac:dyDescent="0.25">
      <c r="A116" s="32" t="s">
        <v>98</v>
      </c>
      <c r="B116" s="98">
        <v>160</v>
      </c>
      <c r="C116" s="147">
        <v>74</v>
      </c>
      <c r="D116" s="92">
        <f t="shared" si="96"/>
        <v>-0.53749999999999998</v>
      </c>
      <c r="E116" s="34">
        <v>87</v>
      </c>
      <c r="F116" s="93">
        <f t="shared" si="97"/>
        <v>-0.14942528735632188</v>
      </c>
      <c r="G116" s="94">
        <f t="shared" si="87"/>
        <v>1.48</v>
      </c>
      <c r="H116" s="95">
        <f t="shared" si="98"/>
        <v>0.02</v>
      </c>
      <c r="I116" s="94">
        <v>0</v>
      </c>
      <c r="J116" s="96">
        <f t="shared" ref="J116:J123" si="99">C116-G116-I116</f>
        <v>72.52</v>
      </c>
      <c r="K116" s="97">
        <f t="shared" ref="K116:K123" si="100">(J116/E116)-1</f>
        <v>-0.16643678160919539</v>
      </c>
      <c r="L116" s="177"/>
      <c r="M116" s="177"/>
      <c r="N116" s="177"/>
      <c r="Q116" s="208">
        <v>55</v>
      </c>
      <c r="S116" s="99">
        <f t="shared" si="61"/>
        <v>16.039999999999992</v>
      </c>
      <c r="T116" s="12">
        <f t="shared" si="83"/>
        <v>0.2257882882882882</v>
      </c>
      <c r="U116" s="12"/>
      <c r="V116" s="12"/>
      <c r="X116" s="100"/>
      <c r="Y116" s="100"/>
      <c r="AA116" s="94">
        <v>0</v>
      </c>
      <c r="AB116" s="94">
        <v>0</v>
      </c>
      <c r="AC116" s="94">
        <v>0</v>
      </c>
      <c r="AE116" s="191" t="e">
        <f t="shared" si="58"/>
        <v>#REF!</v>
      </c>
      <c r="AF116" t="e">
        <f t="shared" si="62"/>
        <v>#REF!</v>
      </c>
      <c r="AG116" t="e">
        <f t="shared" si="63"/>
        <v>#REF!</v>
      </c>
      <c r="AH116" t="e">
        <f t="shared" si="64"/>
        <v>#REF!</v>
      </c>
      <c r="AJ116" s="191" t="e">
        <f t="shared" si="59"/>
        <v>#REF!</v>
      </c>
      <c r="AK116" s="231" t="e">
        <f>AJ116+(#REF!+#REF!)</f>
        <v>#REF!</v>
      </c>
      <c r="AL116" s="232"/>
      <c r="AQ116" s="218">
        <v>74</v>
      </c>
      <c r="AR116" s="224">
        <f t="shared" si="60"/>
        <v>0</v>
      </c>
    </row>
    <row r="117" spans="1:44" x14ac:dyDescent="0.25">
      <c r="A117" s="184" t="s">
        <v>287</v>
      </c>
      <c r="B117" s="98">
        <v>160</v>
      </c>
      <c r="C117" s="147">
        <v>74</v>
      </c>
      <c r="D117" s="92">
        <f>(C117/B117)-1</f>
        <v>-0.53749999999999998</v>
      </c>
      <c r="E117" s="17">
        <v>87</v>
      </c>
      <c r="F117" s="93">
        <f>(C117/E117)-1</f>
        <v>-0.14942528735632188</v>
      </c>
      <c r="G117" s="161">
        <f>$H$15*C117</f>
        <v>1.48</v>
      </c>
      <c r="H117" s="162">
        <f>G117/C117</f>
        <v>0.02</v>
      </c>
      <c r="I117" s="94">
        <v>0</v>
      </c>
      <c r="J117" s="96">
        <f>C117-G117-I117</f>
        <v>72.52</v>
      </c>
      <c r="K117" s="97">
        <f>(J117/E117)-1</f>
        <v>-0.16643678160919539</v>
      </c>
      <c r="L117" s="177"/>
      <c r="M117" s="177"/>
      <c r="N117" s="177"/>
      <c r="Q117" s="208">
        <v>54</v>
      </c>
      <c r="S117" s="99">
        <f t="shared" si="61"/>
        <v>17.039999999999992</v>
      </c>
      <c r="T117" s="12">
        <f>S117/(S117+Q117)</f>
        <v>0.23986486486486477</v>
      </c>
      <c r="U117" s="12"/>
      <c r="V117" s="12"/>
      <c r="X117" s="100"/>
      <c r="Y117" s="100"/>
      <c r="AA117" s="94">
        <v>0</v>
      </c>
      <c r="AB117" s="94">
        <v>0</v>
      </c>
      <c r="AC117" s="94">
        <v>0</v>
      </c>
      <c r="AE117" s="191" t="e">
        <f t="shared" si="58"/>
        <v>#REF!</v>
      </c>
      <c r="AF117" t="e">
        <f t="shared" si="62"/>
        <v>#REF!</v>
      </c>
      <c r="AG117" t="e">
        <f t="shared" si="63"/>
        <v>#REF!</v>
      </c>
      <c r="AH117" t="e">
        <f t="shared" si="64"/>
        <v>#REF!</v>
      </c>
      <c r="AJ117" s="191" t="e">
        <f t="shared" si="59"/>
        <v>#REF!</v>
      </c>
      <c r="AK117" s="231" t="e">
        <f>AJ117+(#REF!+#REF!)</f>
        <v>#REF!</v>
      </c>
      <c r="AL117" s="232"/>
      <c r="AQ117" s="218">
        <v>74</v>
      </c>
      <c r="AR117" s="224">
        <f t="shared" si="60"/>
        <v>0</v>
      </c>
    </row>
    <row r="118" spans="1:44" x14ac:dyDescent="0.25">
      <c r="A118" s="32" t="s">
        <v>99</v>
      </c>
      <c r="B118" s="98">
        <v>80</v>
      </c>
      <c r="C118" s="147">
        <v>40</v>
      </c>
      <c r="D118" s="92">
        <f t="shared" si="96"/>
        <v>-0.5</v>
      </c>
      <c r="E118" s="34">
        <v>46</v>
      </c>
      <c r="F118" s="93">
        <f t="shared" si="97"/>
        <v>-0.13043478260869568</v>
      </c>
      <c r="G118" s="94">
        <f t="shared" si="87"/>
        <v>0.8</v>
      </c>
      <c r="H118" s="95">
        <f t="shared" si="98"/>
        <v>0.02</v>
      </c>
      <c r="I118" s="94">
        <v>0</v>
      </c>
      <c r="J118" s="96">
        <f t="shared" si="99"/>
        <v>39.200000000000003</v>
      </c>
      <c r="K118" s="97">
        <f t="shared" si="100"/>
        <v>-0.14782608695652166</v>
      </c>
      <c r="L118" s="177"/>
      <c r="M118" s="177"/>
      <c r="N118" s="177"/>
      <c r="Q118" s="208">
        <v>33</v>
      </c>
      <c r="S118" s="99">
        <f t="shared" si="61"/>
        <v>5.4000000000000057</v>
      </c>
      <c r="T118" s="12">
        <f t="shared" si="83"/>
        <v>0.14062500000000014</v>
      </c>
      <c r="U118" s="12"/>
      <c r="V118" s="12"/>
      <c r="X118" s="100"/>
      <c r="Y118" s="100"/>
      <c r="AA118" s="94">
        <v>0</v>
      </c>
      <c r="AB118" s="94">
        <v>0</v>
      </c>
      <c r="AC118" s="94">
        <v>0</v>
      </c>
      <c r="AE118" s="191" t="e">
        <f t="shared" si="58"/>
        <v>#REF!</v>
      </c>
      <c r="AF118" t="e">
        <f t="shared" si="62"/>
        <v>#REF!</v>
      </c>
      <c r="AG118" t="e">
        <f t="shared" si="63"/>
        <v>#REF!</v>
      </c>
      <c r="AH118" t="e">
        <f t="shared" si="64"/>
        <v>#REF!</v>
      </c>
      <c r="AJ118" s="191" t="e">
        <f t="shared" si="59"/>
        <v>#REF!</v>
      </c>
      <c r="AK118" s="231" t="e">
        <f>AJ118+(#REF!+#REF!)</f>
        <v>#REF!</v>
      </c>
      <c r="AL118" s="232"/>
      <c r="AQ118" s="218">
        <v>40</v>
      </c>
      <c r="AR118" s="224">
        <f t="shared" si="60"/>
        <v>0</v>
      </c>
    </row>
    <row r="119" spans="1:44" x14ac:dyDescent="0.25">
      <c r="A119" s="32" t="s">
        <v>100</v>
      </c>
      <c r="B119" s="98">
        <v>80</v>
      </c>
      <c r="C119" s="147">
        <v>40</v>
      </c>
      <c r="D119" s="92">
        <f>(C119/B119)-1</f>
        <v>-0.5</v>
      </c>
      <c r="E119" s="34">
        <v>46</v>
      </c>
      <c r="F119" s="93">
        <f>(C119/E119)-1</f>
        <v>-0.13043478260869568</v>
      </c>
      <c r="G119" s="94">
        <f t="shared" si="87"/>
        <v>0.8</v>
      </c>
      <c r="H119" s="95">
        <f>G119/C119</f>
        <v>0.02</v>
      </c>
      <c r="I119" s="94">
        <v>0</v>
      </c>
      <c r="J119" s="96">
        <f t="shared" si="99"/>
        <v>39.200000000000003</v>
      </c>
      <c r="K119" s="97">
        <f t="shared" si="100"/>
        <v>-0.14782608695652166</v>
      </c>
      <c r="L119" s="177"/>
      <c r="M119" s="177"/>
      <c r="N119" s="177"/>
      <c r="Q119" s="208">
        <v>37</v>
      </c>
      <c r="S119" s="99">
        <f t="shared" ref="S119:S124" si="101">J119-0.02*C119-Q119</f>
        <v>1.4000000000000057</v>
      </c>
      <c r="T119" s="12">
        <f t="shared" si="83"/>
        <v>3.6458333333333474E-2</v>
      </c>
      <c r="U119" s="12"/>
      <c r="V119" s="12"/>
      <c r="X119" s="100"/>
      <c r="Y119" s="100"/>
      <c r="AA119" s="94">
        <v>0</v>
      </c>
      <c r="AB119" s="94">
        <v>0</v>
      </c>
      <c r="AC119" s="94">
        <v>0</v>
      </c>
      <c r="AE119" s="191" t="e">
        <f t="shared" si="58"/>
        <v>#REF!</v>
      </c>
      <c r="AF119" t="e">
        <f t="shared" ref="AF119:AF124" si="102">ROUND(C119*$AF$14,2)</f>
        <v>#REF!</v>
      </c>
      <c r="AG119" t="e">
        <f t="shared" ref="AG119:AG124" si="103">ROUND($AG$14*C119,2)</f>
        <v>#REF!</v>
      </c>
      <c r="AH119" t="e">
        <f t="shared" ref="AH119:AH124" si="104">ROUND($AH$14*C119,2)</f>
        <v>#REF!</v>
      </c>
      <c r="AJ119" s="191" t="e">
        <f t="shared" si="59"/>
        <v>#REF!</v>
      </c>
      <c r="AK119" s="231" t="e">
        <f>AJ119+(#REF!+#REF!)</f>
        <v>#REF!</v>
      </c>
      <c r="AL119" s="232"/>
      <c r="AQ119" s="218">
        <v>40</v>
      </c>
      <c r="AR119" s="224">
        <f t="shared" si="60"/>
        <v>0</v>
      </c>
    </row>
    <row r="120" spans="1:44" x14ac:dyDescent="0.25">
      <c r="A120" s="184" t="s">
        <v>288</v>
      </c>
      <c r="B120" s="98">
        <v>80</v>
      </c>
      <c r="C120" s="147">
        <v>40</v>
      </c>
      <c r="D120" s="92">
        <f t="shared" ref="D120" si="105">(C120/B120)-1</f>
        <v>-0.5</v>
      </c>
      <c r="E120" s="17">
        <v>46</v>
      </c>
      <c r="F120" s="93">
        <f t="shared" ref="F120" si="106">(C120/E120)-1</f>
        <v>-0.13043478260869568</v>
      </c>
      <c r="G120" s="161">
        <f t="shared" ref="G120" si="107">$H$15*C120</f>
        <v>0.8</v>
      </c>
      <c r="H120" s="162">
        <f t="shared" ref="H120" si="108">G120/C120</f>
        <v>0.02</v>
      </c>
      <c r="I120" s="94">
        <v>0</v>
      </c>
      <c r="J120" s="96">
        <f t="shared" ref="J120" si="109">C120-G120-I120</f>
        <v>39.200000000000003</v>
      </c>
      <c r="K120" s="97">
        <f t="shared" ref="K120" si="110">(J120/E120)-1</f>
        <v>-0.14782608695652166</v>
      </c>
      <c r="L120" s="177"/>
      <c r="M120" s="177"/>
      <c r="N120" s="177"/>
      <c r="Q120" s="208">
        <v>33</v>
      </c>
      <c r="S120" s="99">
        <f t="shared" si="101"/>
        <v>5.4000000000000057</v>
      </c>
      <c r="T120" s="12">
        <f t="shared" ref="T120" si="111">S120/(S120+Q120)</f>
        <v>0.14062500000000014</v>
      </c>
      <c r="U120" s="12"/>
      <c r="V120" s="12"/>
      <c r="X120" s="100"/>
      <c r="Y120" s="100"/>
      <c r="AA120" s="94">
        <v>0</v>
      </c>
      <c r="AB120" s="94">
        <v>0</v>
      </c>
      <c r="AC120" s="94">
        <v>0</v>
      </c>
      <c r="AE120" s="191" t="e">
        <f t="shared" si="58"/>
        <v>#REF!</v>
      </c>
      <c r="AF120" t="e">
        <f t="shared" si="102"/>
        <v>#REF!</v>
      </c>
      <c r="AG120" t="e">
        <f t="shared" si="103"/>
        <v>#REF!</v>
      </c>
      <c r="AH120" t="e">
        <f t="shared" si="104"/>
        <v>#REF!</v>
      </c>
      <c r="AJ120" s="191" t="e">
        <f t="shared" si="59"/>
        <v>#REF!</v>
      </c>
      <c r="AK120" s="231" t="e">
        <f>AJ120+(#REF!+#REF!)</f>
        <v>#REF!</v>
      </c>
      <c r="AL120" s="232"/>
      <c r="AQ120" s="218">
        <v>40</v>
      </c>
      <c r="AR120" s="224">
        <f t="shared" si="60"/>
        <v>0</v>
      </c>
    </row>
    <row r="121" spans="1:44" x14ac:dyDescent="0.25">
      <c r="A121" s="36" t="s">
        <v>101</v>
      </c>
      <c r="B121" s="98">
        <v>525</v>
      </c>
      <c r="C121" s="147">
        <v>204</v>
      </c>
      <c r="D121" s="92">
        <f t="shared" si="96"/>
        <v>-0.61142857142857143</v>
      </c>
      <c r="E121" s="34">
        <v>261</v>
      </c>
      <c r="F121" s="93">
        <f t="shared" si="97"/>
        <v>-0.2183908045977011</v>
      </c>
      <c r="G121" s="94">
        <f t="shared" si="87"/>
        <v>4.08</v>
      </c>
      <c r="H121" s="95">
        <f t="shared" si="98"/>
        <v>0.02</v>
      </c>
      <c r="I121" s="94">
        <v>0</v>
      </c>
      <c r="J121" s="96">
        <f t="shared" si="99"/>
        <v>199.92</v>
      </c>
      <c r="K121" s="97">
        <f t="shared" si="100"/>
        <v>-0.23402298850574721</v>
      </c>
      <c r="L121" s="177"/>
      <c r="M121" s="177"/>
      <c r="N121" s="177"/>
      <c r="Q121" s="207">
        <v>150</v>
      </c>
      <c r="S121" s="99">
        <f t="shared" si="101"/>
        <v>45.839999999999975</v>
      </c>
      <c r="T121" s="12">
        <f t="shared" si="83"/>
        <v>0.23406862745098028</v>
      </c>
      <c r="U121" s="12"/>
      <c r="V121" s="12"/>
      <c r="X121" s="100"/>
      <c r="Y121" s="100"/>
      <c r="AA121" s="94">
        <v>0</v>
      </c>
      <c r="AB121" s="94">
        <v>0</v>
      </c>
      <c r="AC121" s="94">
        <v>0</v>
      </c>
      <c r="AE121" s="191" t="e">
        <f t="shared" si="58"/>
        <v>#REF!</v>
      </c>
      <c r="AF121" t="e">
        <f t="shared" si="102"/>
        <v>#REF!</v>
      </c>
      <c r="AG121" t="e">
        <f t="shared" si="103"/>
        <v>#REF!</v>
      </c>
      <c r="AH121" t="e">
        <f t="shared" si="104"/>
        <v>#REF!</v>
      </c>
      <c r="AJ121" s="191" t="e">
        <f t="shared" si="59"/>
        <v>#REF!</v>
      </c>
      <c r="AK121" s="231" t="e">
        <f>AJ121+(#REF!+#REF!)</f>
        <v>#REF!</v>
      </c>
      <c r="AL121" s="232"/>
      <c r="AQ121" s="218">
        <v>204</v>
      </c>
      <c r="AR121" s="224">
        <f t="shared" si="60"/>
        <v>0</v>
      </c>
    </row>
    <row r="122" spans="1:44" x14ac:dyDescent="0.25">
      <c r="A122" s="27" t="s">
        <v>102</v>
      </c>
      <c r="B122" s="98">
        <v>525</v>
      </c>
      <c r="C122" s="147">
        <v>204</v>
      </c>
      <c r="D122" s="92">
        <f t="shared" si="96"/>
        <v>-0.61142857142857143</v>
      </c>
      <c r="E122" s="34">
        <v>261</v>
      </c>
      <c r="F122" s="93">
        <f t="shared" si="97"/>
        <v>-0.2183908045977011</v>
      </c>
      <c r="G122" s="94">
        <f t="shared" si="87"/>
        <v>4.08</v>
      </c>
      <c r="H122" s="95">
        <f t="shared" si="98"/>
        <v>0.02</v>
      </c>
      <c r="I122" s="94">
        <v>0</v>
      </c>
      <c r="J122" s="96">
        <f t="shared" si="99"/>
        <v>199.92</v>
      </c>
      <c r="K122" s="97">
        <f t="shared" si="100"/>
        <v>-0.23402298850574721</v>
      </c>
      <c r="L122" s="177"/>
      <c r="M122" s="177"/>
      <c r="N122" s="177"/>
      <c r="Q122" s="207">
        <v>150</v>
      </c>
      <c r="S122" s="99">
        <f t="shared" si="101"/>
        <v>45.839999999999975</v>
      </c>
      <c r="T122" s="12">
        <f t="shared" si="83"/>
        <v>0.23406862745098028</v>
      </c>
      <c r="U122" s="12"/>
      <c r="V122" s="12"/>
      <c r="X122" s="100"/>
      <c r="Y122" s="100"/>
      <c r="AA122" s="94">
        <v>0</v>
      </c>
      <c r="AB122" s="94">
        <v>0</v>
      </c>
      <c r="AC122" s="94">
        <v>0</v>
      </c>
      <c r="AE122" s="191" t="e">
        <f t="shared" si="58"/>
        <v>#REF!</v>
      </c>
      <c r="AF122" t="e">
        <f t="shared" si="102"/>
        <v>#REF!</v>
      </c>
      <c r="AG122" t="e">
        <f t="shared" si="103"/>
        <v>#REF!</v>
      </c>
      <c r="AH122" t="e">
        <f t="shared" si="104"/>
        <v>#REF!</v>
      </c>
      <c r="AJ122" s="191" t="e">
        <f t="shared" si="59"/>
        <v>#REF!</v>
      </c>
      <c r="AK122" s="231" t="e">
        <f>AJ122+(#REF!+#REF!)</f>
        <v>#REF!</v>
      </c>
      <c r="AL122" s="232"/>
      <c r="AQ122" s="218">
        <v>204</v>
      </c>
      <c r="AR122" s="224">
        <f t="shared" si="60"/>
        <v>0</v>
      </c>
    </row>
    <row r="123" spans="1:44" x14ac:dyDescent="0.25">
      <c r="A123" s="32" t="s">
        <v>103</v>
      </c>
      <c r="B123" s="98">
        <v>525</v>
      </c>
      <c r="C123" s="147">
        <v>204</v>
      </c>
      <c r="D123" s="92">
        <f t="shared" si="96"/>
        <v>-0.61142857142857143</v>
      </c>
      <c r="E123" s="34">
        <v>261</v>
      </c>
      <c r="F123" s="93">
        <f t="shared" si="97"/>
        <v>-0.2183908045977011</v>
      </c>
      <c r="G123" s="94">
        <f t="shared" si="87"/>
        <v>4.08</v>
      </c>
      <c r="H123" s="95">
        <f t="shared" si="98"/>
        <v>0.02</v>
      </c>
      <c r="I123" s="94">
        <v>0</v>
      </c>
      <c r="J123" s="96">
        <f t="shared" si="99"/>
        <v>199.92</v>
      </c>
      <c r="K123" s="97">
        <f t="shared" si="100"/>
        <v>-0.23402298850574721</v>
      </c>
      <c r="L123" s="177"/>
      <c r="M123" s="177"/>
      <c r="N123" s="177"/>
      <c r="Q123" s="207">
        <v>150</v>
      </c>
      <c r="S123" s="99">
        <f t="shared" si="101"/>
        <v>45.839999999999975</v>
      </c>
      <c r="T123" s="12">
        <f t="shared" si="83"/>
        <v>0.23406862745098028</v>
      </c>
      <c r="U123" s="12"/>
      <c r="V123" s="12"/>
      <c r="X123" s="100"/>
      <c r="Y123" s="100"/>
      <c r="AA123" s="94">
        <v>0</v>
      </c>
      <c r="AB123" s="94">
        <v>0</v>
      </c>
      <c r="AC123" s="94">
        <v>0</v>
      </c>
      <c r="AE123" s="191" t="e">
        <f t="shared" si="58"/>
        <v>#REF!</v>
      </c>
      <c r="AF123" t="e">
        <f t="shared" si="102"/>
        <v>#REF!</v>
      </c>
      <c r="AG123" t="e">
        <f t="shared" si="103"/>
        <v>#REF!</v>
      </c>
      <c r="AH123" t="e">
        <f t="shared" si="104"/>
        <v>#REF!</v>
      </c>
      <c r="AJ123" s="191" t="e">
        <f t="shared" si="59"/>
        <v>#REF!</v>
      </c>
      <c r="AK123" s="231" t="e">
        <f>AJ123+(#REF!+#REF!)</f>
        <v>#REF!</v>
      </c>
      <c r="AL123" s="232"/>
      <c r="AQ123" s="218">
        <v>204</v>
      </c>
      <c r="AR123" s="224">
        <f t="shared" si="60"/>
        <v>0</v>
      </c>
    </row>
    <row r="124" spans="1:44" x14ac:dyDescent="0.25">
      <c r="A124" s="168" t="s">
        <v>267</v>
      </c>
      <c r="B124" s="98">
        <v>525</v>
      </c>
      <c r="C124" s="147">
        <v>204</v>
      </c>
      <c r="D124" s="92">
        <f t="shared" ref="D124" si="112">(C124/B124)-1</f>
        <v>-0.61142857142857143</v>
      </c>
      <c r="E124" s="34">
        <v>261</v>
      </c>
      <c r="F124" s="93">
        <f t="shared" ref="F124" si="113">(C124/E124)-1</f>
        <v>-0.2183908045977011</v>
      </c>
      <c r="G124" s="94">
        <f t="shared" ref="G124" si="114">$H$15*C124</f>
        <v>4.08</v>
      </c>
      <c r="H124" s="95">
        <f t="shared" ref="H124" si="115">G124/C124</f>
        <v>0.02</v>
      </c>
      <c r="I124" s="94">
        <v>0</v>
      </c>
      <c r="J124" s="96">
        <f t="shared" ref="J124" si="116">C124-G124-I124</f>
        <v>199.92</v>
      </c>
      <c r="K124" s="97">
        <f t="shared" ref="K124" si="117">(J124/E124)-1</f>
        <v>-0.23402298850574721</v>
      </c>
      <c r="L124" s="177"/>
      <c r="M124" s="177"/>
      <c r="N124" s="177"/>
      <c r="Q124" s="207">
        <v>150</v>
      </c>
      <c r="S124" s="99">
        <f t="shared" si="101"/>
        <v>45.839999999999975</v>
      </c>
      <c r="T124" s="12">
        <f t="shared" ref="T124" si="118">S124/(S124+Q124)</f>
        <v>0.23406862745098028</v>
      </c>
      <c r="U124" s="12"/>
      <c r="V124" s="12"/>
      <c r="X124" s="100"/>
      <c r="Y124" s="100"/>
      <c r="AA124" s="94">
        <v>0</v>
      </c>
      <c r="AB124" s="94">
        <v>0</v>
      </c>
      <c r="AC124" s="94">
        <v>0</v>
      </c>
      <c r="AE124" s="191" t="e">
        <f t="shared" si="58"/>
        <v>#REF!</v>
      </c>
      <c r="AF124" t="e">
        <f t="shared" si="102"/>
        <v>#REF!</v>
      </c>
      <c r="AG124" t="e">
        <f t="shared" si="103"/>
        <v>#REF!</v>
      </c>
      <c r="AH124" t="e">
        <f t="shared" si="104"/>
        <v>#REF!</v>
      </c>
      <c r="AJ124" s="191" t="e">
        <f t="shared" si="59"/>
        <v>#REF!</v>
      </c>
      <c r="AK124" s="231" t="e">
        <f>AJ124+(#REF!+#REF!)</f>
        <v>#REF!</v>
      </c>
      <c r="AL124" s="232"/>
      <c r="AQ124" s="218">
        <v>204</v>
      </c>
      <c r="AR124" s="224">
        <f t="shared" si="60"/>
        <v>0</v>
      </c>
    </row>
    <row r="125" spans="1:44" x14ac:dyDescent="0.25">
      <c r="A125"/>
      <c r="B125" s="156"/>
      <c r="C125" s="150"/>
      <c r="D125" s="92"/>
      <c r="E125" s="172"/>
      <c r="F125" s="93"/>
      <c r="G125" s="94"/>
      <c r="H125" s="95"/>
      <c r="I125" s="31" t="s">
        <v>190</v>
      </c>
      <c r="J125" s="96"/>
      <c r="K125" s="97"/>
      <c r="L125" s="177"/>
      <c r="M125" s="177"/>
      <c r="N125" s="177"/>
      <c r="S125" s="99"/>
      <c r="T125" s="12"/>
      <c r="U125" s="12"/>
      <c r="V125" s="12"/>
      <c r="AB125" s="31" t="s">
        <v>190</v>
      </c>
      <c r="AC125" s="214"/>
      <c r="AE125" s="191" t="e">
        <f t="shared" si="58"/>
        <v>#REF!</v>
      </c>
      <c r="AJ125" s="191" t="e">
        <f t="shared" si="59"/>
        <v>#REF!</v>
      </c>
      <c r="AK125" s="231" t="e">
        <f>AJ125+(#REF!+#REF!)</f>
        <v>#REF!</v>
      </c>
      <c r="AL125" s="232"/>
      <c r="AR125" s="224">
        <f t="shared" si="60"/>
        <v>0</v>
      </c>
    </row>
    <row r="126" spans="1:44" x14ac:dyDescent="0.25">
      <c r="A126" s="42" t="s">
        <v>104</v>
      </c>
      <c r="B126" s="170">
        <v>5025</v>
      </c>
      <c r="C126" s="151">
        <v>2041</v>
      </c>
      <c r="D126" s="92">
        <f t="shared" ref="D126:D148" si="119">(C126/B126)-1</f>
        <v>-0.59383084577114431</v>
      </c>
      <c r="E126" s="173">
        <v>2052</v>
      </c>
      <c r="F126" s="93">
        <f t="shared" ref="F126:F148" si="120">(C126/E126)-1</f>
        <v>-5.3606237816764546E-3</v>
      </c>
      <c r="G126" s="94">
        <f t="shared" ref="G126:G148" si="121">$H$15*C126</f>
        <v>40.82</v>
      </c>
      <c r="H126" s="95">
        <f t="shared" ref="H126:H148" si="122">G126/C126</f>
        <v>0.02</v>
      </c>
      <c r="I126" s="102">
        <v>200</v>
      </c>
      <c r="J126" s="94">
        <f t="shared" ref="J126:J148" si="123">C126-G126-I126</f>
        <v>1800.18</v>
      </c>
      <c r="K126" s="93">
        <f t="shared" ref="K126:K148" si="124">(J126/E126)-1</f>
        <v>-0.12271929824561401</v>
      </c>
      <c r="L126" s="177"/>
      <c r="M126" s="177"/>
      <c r="N126" s="177"/>
      <c r="Q126" s="208">
        <v>1624</v>
      </c>
      <c r="S126" s="99">
        <f t="shared" ref="S126:S148" si="125">J126-0.02*C126-Q126</f>
        <v>135.36000000000013</v>
      </c>
      <c r="T126" s="12">
        <f t="shared" ref="T126:T148" si="126">S126/(S126+Q126)</f>
        <v>7.6937068024736335E-2</v>
      </c>
      <c r="U126" s="12"/>
      <c r="V126" s="12"/>
      <c r="X126" s="100"/>
      <c r="Y126" s="100"/>
      <c r="AA126" s="94">
        <v>200</v>
      </c>
      <c r="AB126" s="94">
        <v>200</v>
      </c>
      <c r="AC126" s="94">
        <v>200</v>
      </c>
      <c r="AE126" s="191" t="e">
        <f t="shared" si="58"/>
        <v>#REF!</v>
      </c>
      <c r="AF126" t="e">
        <f t="shared" ref="AF126:AF148" si="127">ROUND(C126*$AF$14,2)</f>
        <v>#REF!</v>
      </c>
      <c r="AG126" t="e">
        <f t="shared" ref="AG126:AG148" si="128">ROUND($AG$14*C126,2)</f>
        <v>#REF!</v>
      </c>
      <c r="AH126" t="e">
        <f t="shared" ref="AH126:AH148" si="129">ROUND($AH$14*C126,2)</f>
        <v>#REF!</v>
      </c>
      <c r="AJ126" s="191" t="e">
        <f t="shared" si="59"/>
        <v>#REF!</v>
      </c>
      <c r="AK126" s="231" t="e">
        <f>AJ126+(#REF!+#REF!)</f>
        <v>#REF!</v>
      </c>
      <c r="AL126" s="232" t="e">
        <f>#REF!</f>
        <v>#REF!</v>
      </c>
      <c r="AM126" s="226" t="e">
        <f>#REF!</f>
        <v>#REF!</v>
      </c>
      <c r="AN126" s="232"/>
      <c r="AQ126" s="218">
        <v>2041</v>
      </c>
      <c r="AR126" s="224">
        <f t="shared" si="60"/>
        <v>0</v>
      </c>
    </row>
    <row r="127" spans="1:44" x14ac:dyDescent="0.25">
      <c r="A127" s="42" t="s">
        <v>105</v>
      </c>
      <c r="B127" s="170">
        <v>5975</v>
      </c>
      <c r="C127" s="151">
        <v>2450</v>
      </c>
      <c r="D127" s="92">
        <f t="shared" si="119"/>
        <v>-0.58995815899581583</v>
      </c>
      <c r="E127" s="173">
        <v>2511</v>
      </c>
      <c r="F127" s="93">
        <f t="shared" si="120"/>
        <v>-2.4293110314615673E-2</v>
      </c>
      <c r="G127" s="94">
        <f t="shared" ref="G127:G133" si="130">$H$15*C127</f>
        <v>49</v>
      </c>
      <c r="H127" s="95">
        <f t="shared" ref="H127:H133" si="131">G127/C127</f>
        <v>0.02</v>
      </c>
      <c r="I127" s="102">
        <v>200</v>
      </c>
      <c r="J127" s="94">
        <f t="shared" ref="J127:J143" si="132">C127-G127-I127</f>
        <v>2201</v>
      </c>
      <c r="K127" s="93">
        <f t="shared" ref="K127:K143" si="133">(J127/E127)-1</f>
        <v>-0.12345679012345678</v>
      </c>
      <c r="L127" s="177"/>
      <c r="M127" s="177"/>
      <c r="N127" s="177"/>
      <c r="Q127" s="208">
        <v>1991</v>
      </c>
      <c r="S127" s="99">
        <f t="shared" si="125"/>
        <v>161</v>
      </c>
      <c r="T127" s="12">
        <f t="shared" si="126"/>
        <v>7.481412639405205E-2</v>
      </c>
      <c r="U127" s="12"/>
      <c r="V127" s="12"/>
      <c r="X127" s="100"/>
      <c r="Y127" s="100"/>
      <c r="AA127" s="94">
        <v>200</v>
      </c>
      <c r="AB127" s="94">
        <v>200</v>
      </c>
      <c r="AC127" s="94">
        <v>200</v>
      </c>
      <c r="AE127" s="191" t="e">
        <f t="shared" si="58"/>
        <v>#REF!</v>
      </c>
      <c r="AF127" t="e">
        <f t="shared" si="127"/>
        <v>#REF!</v>
      </c>
      <c r="AG127" t="e">
        <f t="shared" si="128"/>
        <v>#REF!</v>
      </c>
      <c r="AH127" t="e">
        <f t="shared" si="129"/>
        <v>#REF!</v>
      </c>
      <c r="AJ127" s="191" t="e">
        <f t="shared" si="59"/>
        <v>#REF!</v>
      </c>
      <c r="AK127" s="231" t="e">
        <f>AJ127+(#REF!+#REF!)</f>
        <v>#REF!</v>
      </c>
      <c r="AL127" s="232" t="e">
        <f>#REF!</f>
        <v>#REF!</v>
      </c>
      <c r="AM127" s="226" t="e">
        <f>#REF!</f>
        <v>#REF!</v>
      </c>
      <c r="AN127" s="232"/>
      <c r="AQ127" s="218">
        <v>2450</v>
      </c>
      <c r="AR127" s="224">
        <f t="shared" si="60"/>
        <v>0</v>
      </c>
    </row>
    <row r="128" spans="1:44" x14ac:dyDescent="0.25">
      <c r="A128" s="42" t="s">
        <v>274</v>
      </c>
      <c r="B128" s="170">
        <v>2625</v>
      </c>
      <c r="C128" s="151">
        <v>1041</v>
      </c>
      <c r="D128" s="92">
        <f t="shared" si="119"/>
        <v>-0.60342857142857143</v>
      </c>
      <c r="E128" s="173">
        <v>1050</v>
      </c>
      <c r="F128" s="93">
        <f t="shared" si="120"/>
        <v>-8.5714285714285632E-3</v>
      </c>
      <c r="G128" s="94">
        <f t="shared" ref="G128" si="134">$H$15*C128</f>
        <v>20.82</v>
      </c>
      <c r="H128" s="95">
        <f t="shared" ref="H128" si="135">G128/C128</f>
        <v>0.02</v>
      </c>
      <c r="I128" s="102">
        <v>100</v>
      </c>
      <c r="J128" s="94">
        <f t="shared" ref="J128" si="136">C128-G128-I128</f>
        <v>920.18</v>
      </c>
      <c r="K128" s="93">
        <f t="shared" ref="K128" si="137">(J128/E128)-1</f>
        <v>-0.12363809523809532</v>
      </c>
      <c r="L128" s="177"/>
      <c r="M128" s="177"/>
      <c r="N128" s="177"/>
      <c r="Q128" s="208">
        <v>826</v>
      </c>
      <c r="S128" s="99">
        <f t="shared" si="125"/>
        <v>73.3599999999999</v>
      </c>
      <c r="T128" s="12">
        <f t="shared" si="126"/>
        <v>8.1569115815691054E-2</v>
      </c>
      <c r="U128" s="12"/>
      <c r="V128" s="12"/>
      <c r="X128" s="100"/>
      <c r="Y128" s="100"/>
      <c r="AA128" s="94">
        <v>100</v>
      </c>
      <c r="AB128" s="94">
        <v>100</v>
      </c>
      <c r="AC128" s="94">
        <v>100</v>
      </c>
      <c r="AE128" s="191" t="e">
        <f t="shared" si="58"/>
        <v>#REF!</v>
      </c>
      <c r="AF128" t="e">
        <f t="shared" si="127"/>
        <v>#REF!</v>
      </c>
      <c r="AG128" t="e">
        <f t="shared" si="128"/>
        <v>#REF!</v>
      </c>
      <c r="AH128" t="e">
        <f t="shared" si="129"/>
        <v>#REF!</v>
      </c>
      <c r="AJ128" s="191" t="e">
        <f t="shared" si="59"/>
        <v>#REF!</v>
      </c>
      <c r="AK128" s="231" t="e">
        <f>AJ128+(#REF!+#REF!)</f>
        <v>#REF!</v>
      </c>
      <c r="AL128" s="232" t="e">
        <f>#REF!</f>
        <v>#REF!</v>
      </c>
      <c r="AM128" s="226" t="e">
        <f>#REF!</f>
        <v>#REF!</v>
      </c>
      <c r="AN128" s="232" t="e">
        <f>#REF!</f>
        <v>#REF!</v>
      </c>
      <c r="AO128" s="226" t="e">
        <f>#REF!</f>
        <v>#REF!</v>
      </c>
      <c r="AQ128" s="221">
        <v>1041</v>
      </c>
      <c r="AR128" s="224">
        <f t="shared" si="60"/>
        <v>0</v>
      </c>
    </row>
    <row r="129" spans="1:44" x14ac:dyDescent="0.25">
      <c r="A129" s="42" t="s">
        <v>255</v>
      </c>
      <c r="B129" s="170">
        <v>2875</v>
      </c>
      <c r="C129" s="151">
        <v>1133</v>
      </c>
      <c r="D129" s="92">
        <f t="shared" si="119"/>
        <v>-0.60591304347826092</v>
      </c>
      <c r="E129" s="173">
        <v>1150</v>
      </c>
      <c r="F129" s="93">
        <f t="shared" si="120"/>
        <v>-1.4782608695652177E-2</v>
      </c>
      <c r="G129" s="94">
        <f t="shared" si="130"/>
        <v>22.66</v>
      </c>
      <c r="H129" s="95">
        <f t="shared" si="131"/>
        <v>0.02</v>
      </c>
      <c r="I129" s="102">
        <v>100</v>
      </c>
      <c r="J129" s="94">
        <f t="shared" si="132"/>
        <v>1010.3399999999999</v>
      </c>
      <c r="K129" s="93">
        <f t="shared" si="133"/>
        <v>-0.12144347826086965</v>
      </c>
      <c r="L129" s="177"/>
      <c r="M129" s="177"/>
      <c r="N129" s="177"/>
      <c r="Q129" s="208">
        <v>904</v>
      </c>
      <c r="S129" s="99">
        <f t="shared" si="125"/>
        <v>83.67999999999995</v>
      </c>
      <c r="T129" s="12">
        <f t="shared" si="126"/>
        <v>8.4723797181273236E-2</v>
      </c>
      <c r="U129" s="12"/>
      <c r="V129" s="12"/>
      <c r="X129" s="100"/>
      <c r="Y129" s="100"/>
      <c r="AA129" s="94">
        <v>100</v>
      </c>
      <c r="AB129" s="94">
        <v>100</v>
      </c>
      <c r="AC129" s="213">
        <v>100</v>
      </c>
      <c r="AE129" s="191" t="e">
        <f t="shared" si="58"/>
        <v>#REF!</v>
      </c>
      <c r="AF129" t="e">
        <f t="shared" si="127"/>
        <v>#REF!</v>
      </c>
      <c r="AG129" t="e">
        <f t="shared" si="128"/>
        <v>#REF!</v>
      </c>
      <c r="AH129" t="e">
        <f t="shared" si="129"/>
        <v>#REF!</v>
      </c>
      <c r="AJ129" s="191" t="e">
        <f t="shared" si="59"/>
        <v>#REF!</v>
      </c>
      <c r="AK129" s="231" t="e">
        <f>AJ129+(#REF!+#REF!)</f>
        <v>#REF!</v>
      </c>
      <c r="AL129" s="232" t="e">
        <f>#REF!</f>
        <v>#REF!</v>
      </c>
      <c r="AM129" s="226" t="e">
        <f>#REF!</f>
        <v>#REF!</v>
      </c>
      <c r="AN129" s="232" t="e">
        <f>#REF!</f>
        <v>#REF!</v>
      </c>
      <c r="AO129" s="226" t="e">
        <f>#REF!</f>
        <v>#REF!</v>
      </c>
      <c r="AQ129" s="218">
        <v>1133</v>
      </c>
      <c r="AR129" s="224">
        <f t="shared" si="60"/>
        <v>0</v>
      </c>
    </row>
    <row r="130" spans="1:44" x14ac:dyDescent="0.25">
      <c r="A130" s="42" t="s">
        <v>256</v>
      </c>
      <c r="B130" s="170">
        <v>3375</v>
      </c>
      <c r="C130" s="151">
        <v>1311</v>
      </c>
      <c r="D130" s="92">
        <f t="shared" si="119"/>
        <v>-0.61155555555555563</v>
      </c>
      <c r="E130" s="173">
        <v>1350</v>
      </c>
      <c r="F130" s="93">
        <f t="shared" si="120"/>
        <v>-2.8888888888888853E-2</v>
      </c>
      <c r="G130" s="94">
        <f t="shared" si="130"/>
        <v>26.22</v>
      </c>
      <c r="H130" s="95">
        <f t="shared" si="131"/>
        <v>0.02</v>
      </c>
      <c r="I130" s="102">
        <v>100</v>
      </c>
      <c r="J130" s="94">
        <f t="shared" si="132"/>
        <v>1184.78</v>
      </c>
      <c r="K130" s="93">
        <f t="shared" si="133"/>
        <v>-0.12238518518518515</v>
      </c>
      <c r="L130" s="177"/>
      <c r="M130" s="177"/>
      <c r="N130" s="177"/>
      <c r="Q130" s="208">
        <v>937</v>
      </c>
      <c r="S130" s="99">
        <f t="shared" si="125"/>
        <v>221.55999999999995</v>
      </c>
      <c r="T130" s="12">
        <f t="shared" si="126"/>
        <v>0.19123739814942683</v>
      </c>
      <c r="U130" s="12"/>
      <c r="V130" s="12"/>
      <c r="X130" s="100"/>
      <c r="Y130" s="100"/>
      <c r="AA130" s="94">
        <v>100</v>
      </c>
      <c r="AB130" s="94">
        <v>100</v>
      </c>
      <c r="AC130" s="213">
        <v>100</v>
      </c>
      <c r="AE130" s="191" t="e">
        <f t="shared" si="58"/>
        <v>#REF!</v>
      </c>
      <c r="AF130" t="e">
        <f t="shared" si="127"/>
        <v>#REF!</v>
      </c>
      <c r="AG130" t="e">
        <f t="shared" si="128"/>
        <v>#REF!</v>
      </c>
      <c r="AH130" t="e">
        <f t="shared" si="129"/>
        <v>#REF!</v>
      </c>
      <c r="AJ130" s="191" t="e">
        <f t="shared" si="59"/>
        <v>#REF!</v>
      </c>
      <c r="AK130" s="231" t="e">
        <f>AJ130+(#REF!+#REF!)</f>
        <v>#REF!</v>
      </c>
      <c r="AL130" s="232" t="e">
        <f>#REF!</f>
        <v>#REF!</v>
      </c>
      <c r="AM130" s="226" t="e">
        <f>#REF!</f>
        <v>#REF!</v>
      </c>
      <c r="AN130" s="232" t="e">
        <f>#REF!</f>
        <v>#REF!</v>
      </c>
      <c r="AO130" s="226" t="e">
        <f>#REF!</f>
        <v>#REF!</v>
      </c>
      <c r="AQ130" s="221">
        <v>1311</v>
      </c>
      <c r="AR130" s="224">
        <f t="shared" si="60"/>
        <v>0</v>
      </c>
    </row>
    <row r="131" spans="1:44" x14ac:dyDescent="0.25">
      <c r="A131" s="42" t="s">
        <v>281</v>
      </c>
      <c r="B131" s="170">
        <v>4625</v>
      </c>
      <c r="C131" s="151">
        <v>1756</v>
      </c>
      <c r="D131" s="92">
        <f t="shared" si="119"/>
        <v>-0.62032432432432438</v>
      </c>
      <c r="E131" s="173">
        <v>1850</v>
      </c>
      <c r="F131" s="93">
        <f t="shared" ref="F131" si="138">(C131/E131)-1</f>
        <v>-5.0810810810810847E-2</v>
      </c>
      <c r="G131" s="94">
        <f t="shared" ref="G131" si="139">$H$15*C131</f>
        <v>35.119999999999997</v>
      </c>
      <c r="H131" s="95">
        <f t="shared" ref="H131" si="140">G131/C131</f>
        <v>1.9999999999999997E-2</v>
      </c>
      <c r="I131" s="102">
        <v>100</v>
      </c>
      <c r="J131" s="94">
        <f t="shared" ref="J131" si="141">C131-G131-I131</f>
        <v>1620.88</v>
      </c>
      <c r="K131" s="93">
        <f t="shared" ref="K131" si="142">(J131/E131)-1</f>
        <v>-0.12384864864864864</v>
      </c>
      <c r="L131" s="177"/>
      <c r="M131" s="177"/>
      <c r="N131" s="177"/>
      <c r="Q131" s="208">
        <v>1311</v>
      </c>
      <c r="S131" s="99">
        <f t="shared" si="125"/>
        <v>274.76000000000022</v>
      </c>
      <c r="T131" s="12">
        <f t="shared" si="126"/>
        <v>0.17326707698516811</v>
      </c>
      <c r="U131" s="12"/>
      <c r="V131" s="12"/>
      <c r="X131" s="100"/>
      <c r="Y131" s="100"/>
      <c r="AA131" s="94">
        <v>100</v>
      </c>
      <c r="AB131" s="94">
        <v>100</v>
      </c>
      <c r="AC131" s="213">
        <v>100</v>
      </c>
      <c r="AE131" s="191" t="e">
        <f t="shared" si="58"/>
        <v>#REF!</v>
      </c>
      <c r="AF131" t="e">
        <f t="shared" si="127"/>
        <v>#REF!</v>
      </c>
      <c r="AG131" t="e">
        <f t="shared" si="128"/>
        <v>#REF!</v>
      </c>
      <c r="AH131" t="e">
        <f t="shared" si="129"/>
        <v>#REF!</v>
      </c>
      <c r="AJ131" s="191" t="e">
        <f t="shared" si="59"/>
        <v>#REF!</v>
      </c>
      <c r="AK131" s="231" t="e">
        <f>AJ131+(#REF!+#REF!)</f>
        <v>#REF!</v>
      </c>
      <c r="AL131" s="232" t="e">
        <f>#REF!</f>
        <v>#REF!</v>
      </c>
      <c r="AM131" s="226" t="e">
        <f>#REF!</f>
        <v>#REF!</v>
      </c>
      <c r="AN131" s="232" t="e">
        <f>#REF!</f>
        <v>#REF!</v>
      </c>
      <c r="AO131" s="226" t="e">
        <f>#REF!</f>
        <v>#REF!</v>
      </c>
      <c r="AQ131" s="218">
        <v>1756</v>
      </c>
      <c r="AR131" s="224">
        <f t="shared" si="60"/>
        <v>0</v>
      </c>
    </row>
    <row r="132" spans="1:44" x14ac:dyDescent="0.25">
      <c r="A132" s="42" t="s">
        <v>106</v>
      </c>
      <c r="B132" s="170">
        <v>7450</v>
      </c>
      <c r="C132" s="151">
        <v>2858</v>
      </c>
      <c r="D132" s="92">
        <f t="shared" si="119"/>
        <v>-0.61637583892617442</v>
      </c>
      <c r="E132" s="173">
        <v>3024</v>
      </c>
      <c r="F132" s="93">
        <f t="shared" si="120"/>
        <v>-5.4894179894179884E-2</v>
      </c>
      <c r="G132" s="94">
        <f t="shared" si="130"/>
        <v>57.160000000000004</v>
      </c>
      <c r="H132" s="95">
        <f t="shared" si="131"/>
        <v>0.02</v>
      </c>
      <c r="I132" s="102">
        <v>200</v>
      </c>
      <c r="J132" s="94">
        <f t="shared" si="132"/>
        <v>2600.84</v>
      </c>
      <c r="K132" s="93">
        <f t="shared" si="133"/>
        <v>-0.13993386243386241</v>
      </c>
      <c r="L132" s="177"/>
      <c r="M132" s="177"/>
      <c r="N132" s="177"/>
      <c r="Q132" s="208">
        <v>2105</v>
      </c>
      <c r="S132" s="99">
        <f t="shared" si="125"/>
        <v>438.68000000000029</v>
      </c>
      <c r="T132" s="12">
        <f t="shared" si="126"/>
        <v>0.1724587998490377</v>
      </c>
      <c r="U132" s="12"/>
      <c r="V132" s="12"/>
      <c r="X132" s="100"/>
      <c r="Y132" s="100"/>
      <c r="AA132" s="94">
        <v>200</v>
      </c>
      <c r="AB132" s="94">
        <v>200</v>
      </c>
      <c r="AC132" s="94">
        <v>200</v>
      </c>
      <c r="AE132" s="191" t="e">
        <f t="shared" si="58"/>
        <v>#REF!</v>
      </c>
      <c r="AF132" t="e">
        <f t="shared" si="127"/>
        <v>#REF!</v>
      </c>
      <c r="AG132" t="e">
        <f t="shared" si="128"/>
        <v>#REF!</v>
      </c>
      <c r="AH132" t="e">
        <f t="shared" si="129"/>
        <v>#REF!</v>
      </c>
      <c r="AJ132" s="191" t="e">
        <f t="shared" si="59"/>
        <v>#REF!</v>
      </c>
      <c r="AK132" s="231" t="e">
        <f>AJ132+(#REF!+#REF!)</f>
        <v>#REF!</v>
      </c>
      <c r="AL132" s="232" t="e">
        <f>#REF!</f>
        <v>#REF!</v>
      </c>
      <c r="AM132" s="226" t="e">
        <f>#REF!</f>
        <v>#REF!</v>
      </c>
      <c r="AN132" s="232" t="e">
        <f>#REF!</f>
        <v>#REF!</v>
      </c>
      <c r="AO132" s="226" t="e">
        <f>#REF!</f>
        <v>#REF!</v>
      </c>
      <c r="AQ132" s="221">
        <v>2858</v>
      </c>
      <c r="AR132" s="224">
        <f t="shared" si="60"/>
        <v>0</v>
      </c>
    </row>
    <row r="133" spans="1:44" x14ac:dyDescent="0.25">
      <c r="A133" s="42" t="s">
        <v>107</v>
      </c>
      <c r="B133" s="170">
        <v>9400</v>
      </c>
      <c r="C133" s="151">
        <v>3573</v>
      </c>
      <c r="D133" s="92">
        <f t="shared" si="119"/>
        <v>-0.61989361702127654</v>
      </c>
      <c r="E133" s="173">
        <v>3780</v>
      </c>
      <c r="F133" s="93">
        <f t="shared" si="120"/>
        <v>-5.4761904761904789E-2</v>
      </c>
      <c r="G133" s="94">
        <f t="shared" si="130"/>
        <v>71.460000000000008</v>
      </c>
      <c r="H133" s="95">
        <f t="shared" si="131"/>
        <v>2.0000000000000004E-2</v>
      </c>
      <c r="I133" s="102">
        <v>200</v>
      </c>
      <c r="J133" s="94">
        <f t="shared" si="132"/>
        <v>3301.54</v>
      </c>
      <c r="K133" s="93">
        <f t="shared" si="133"/>
        <v>-0.12657671957671957</v>
      </c>
      <c r="L133" s="177"/>
      <c r="M133" s="177"/>
      <c r="N133" s="177"/>
      <c r="Q133" s="208">
        <v>2863</v>
      </c>
      <c r="S133" s="99">
        <f t="shared" si="125"/>
        <v>367.07999999999993</v>
      </c>
      <c r="T133" s="12">
        <f t="shared" si="126"/>
        <v>0.11364424410540913</v>
      </c>
      <c r="U133" s="12"/>
      <c r="V133" s="12"/>
      <c r="X133" s="100"/>
      <c r="Y133" s="100"/>
      <c r="AA133" s="94">
        <v>200</v>
      </c>
      <c r="AB133" s="94">
        <v>200</v>
      </c>
      <c r="AC133" s="94">
        <v>200</v>
      </c>
      <c r="AE133" s="191" t="e">
        <f t="shared" si="58"/>
        <v>#REF!</v>
      </c>
      <c r="AF133" t="e">
        <f t="shared" si="127"/>
        <v>#REF!</v>
      </c>
      <c r="AG133" t="e">
        <f t="shared" si="128"/>
        <v>#REF!</v>
      </c>
      <c r="AH133" t="e">
        <f t="shared" si="129"/>
        <v>#REF!</v>
      </c>
      <c r="AJ133" s="191" t="e">
        <f t="shared" si="59"/>
        <v>#REF!</v>
      </c>
      <c r="AK133" s="231" t="e">
        <f>AJ133+(#REF!+#REF!)</f>
        <v>#REF!</v>
      </c>
      <c r="AL133" s="232" t="e">
        <f>#REF!</f>
        <v>#REF!</v>
      </c>
      <c r="AM133" s="226" t="e">
        <f>#REF!</f>
        <v>#REF!</v>
      </c>
      <c r="AN133" s="232" t="e">
        <f>#REF!</f>
        <v>#REF!</v>
      </c>
      <c r="AO133" s="226" t="e">
        <f>#REF!</f>
        <v>#REF!</v>
      </c>
      <c r="AQ133" s="221">
        <v>3573</v>
      </c>
      <c r="AR133" s="224">
        <f t="shared" si="60"/>
        <v>0</v>
      </c>
    </row>
    <row r="134" spans="1:44" x14ac:dyDescent="0.25">
      <c r="A134" s="42" t="s">
        <v>275</v>
      </c>
      <c r="B134" s="170">
        <v>154</v>
      </c>
      <c r="C134" s="151">
        <v>70</v>
      </c>
      <c r="D134" s="92">
        <f t="shared" si="119"/>
        <v>-0.54545454545454541</v>
      </c>
      <c r="E134" s="174">
        <v>77</v>
      </c>
      <c r="F134" s="93">
        <f t="shared" si="120"/>
        <v>-9.0909090909090939E-2</v>
      </c>
      <c r="G134" s="94">
        <f t="shared" ref="G134" si="143">$H$15*C134</f>
        <v>1.4000000000000001</v>
      </c>
      <c r="H134" s="95">
        <f t="shared" ref="H134" si="144">G134/C134</f>
        <v>0.02</v>
      </c>
      <c r="I134" s="102">
        <v>0</v>
      </c>
      <c r="J134" s="94">
        <f t="shared" ref="J134" si="145">C134-G134-I134</f>
        <v>68.599999999999994</v>
      </c>
      <c r="K134" s="93">
        <f t="shared" ref="K134" si="146">(J134/E134)-1</f>
        <v>-0.10909090909090913</v>
      </c>
      <c r="L134" s="177"/>
      <c r="M134" s="177"/>
      <c r="N134" s="177"/>
      <c r="Q134" s="207">
        <v>67</v>
      </c>
      <c r="S134" s="99">
        <f t="shared" si="125"/>
        <v>0.19999999999998863</v>
      </c>
      <c r="T134" s="12">
        <f t="shared" si="126"/>
        <v>2.9761904761903073E-3</v>
      </c>
      <c r="U134" s="12"/>
      <c r="V134" s="12"/>
      <c r="X134" s="100"/>
      <c r="Y134" s="100"/>
      <c r="AA134" s="94">
        <v>0</v>
      </c>
      <c r="AB134" s="94">
        <v>0</v>
      </c>
      <c r="AC134" s="94">
        <v>0</v>
      </c>
      <c r="AE134" s="191" t="e">
        <f t="shared" si="58"/>
        <v>#REF!</v>
      </c>
      <c r="AF134" t="e">
        <f t="shared" si="127"/>
        <v>#REF!</v>
      </c>
      <c r="AG134" t="e">
        <f t="shared" si="128"/>
        <v>#REF!</v>
      </c>
      <c r="AH134" t="e">
        <f t="shared" si="129"/>
        <v>#REF!</v>
      </c>
      <c r="AJ134" s="191" t="e">
        <f t="shared" si="59"/>
        <v>#REF!</v>
      </c>
      <c r="AK134" s="231" t="e">
        <f>AJ134+(#REF!+#REF!)</f>
        <v>#REF!</v>
      </c>
      <c r="AL134" s="232"/>
      <c r="AQ134" s="221">
        <v>70</v>
      </c>
      <c r="AR134" s="224">
        <f t="shared" si="60"/>
        <v>0</v>
      </c>
    </row>
    <row r="135" spans="1:44" x14ac:dyDescent="0.25">
      <c r="A135" s="42" t="s">
        <v>110</v>
      </c>
      <c r="B135" s="170">
        <v>160</v>
      </c>
      <c r="C135" s="151">
        <v>72</v>
      </c>
      <c r="D135" s="92">
        <f t="shared" si="119"/>
        <v>-0.55000000000000004</v>
      </c>
      <c r="E135" s="174">
        <v>80</v>
      </c>
      <c r="F135" s="93">
        <f t="shared" si="120"/>
        <v>-9.9999999999999978E-2</v>
      </c>
      <c r="G135" s="94">
        <f t="shared" si="121"/>
        <v>1.44</v>
      </c>
      <c r="H135" s="95">
        <f t="shared" si="122"/>
        <v>0.02</v>
      </c>
      <c r="I135" s="102">
        <v>0</v>
      </c>
      <c r="J135" s="94">
        <f t="shared" si="132"/>
        <v>70.56</v>
      </c>
      <c r="K135" s="93">
        <f t="shared" si="133"/>
        <v>-0.11799999999999999</v>
      </c>
      <c r="L135" s="177"/>
      <c r="M135" s="177"/>
      <c r="N135" s="177"/>
      <c r="Q135" s="208">
        <v>69</v>
      </c>
      <c r="S135" s="99">
        <f t="shared" si="125"/>
        <v>0.12000000000000455</v>
      </c>
      <c r="T135" s="12">
        <f t="shared" si="126"/>
        <v>1.7361111111111767E-3</v>
      </c>
      <c r="U135" s="12"/>
      <c r="V135" s="12"/>
      <c r="X135" s="100"/>
      <c r="Y135" s="100"/>
      <c r="AA135" s="94">
        <v>0</v>
      </c>
      <c r="AB135" s="94">
        <v>0</v>
      </c>
      <c r="AC135" s="94">
        <v>0</v>
      </c>
      <c r="AE135" s="191" t="e">
        <f t="shared" si="58"/>
        <v>#REF!</v>
      </c>
      <c r="AF135" t="e">
        <f t="shared" si="127"/>
        <v>#REF!</v>
      </c>
      <c r="AG135" t="e">
        <f t="shared" si="128"/>
        <v>#REF!</v>
      </c>
      <c r="AH135" t="e">
        <f t="shared" si="129"/>
        <v>#REF!</v>
      </c>
      <c r="AJ135" s="191" t="e">
        <f t="shared" si="59"/>
        <v>#REF!</v>
      </c>
      <c r="AK135" s="231" t="e">
        <f>AJ135+(#REF!+#REF!)</f>
        <v>#REF!</v>
      </c>
      <c r="AL135" s="232"/>
      <c r="AQ135" s="218">
        <v>72</v>
      </c>
      <c r="AR135" s="224">
        <f t="shared" si="60"/>
        <v>0</v>
      </c>
    </row>
    <row r="136" spans="1:44" x14ac:dyDescent="0.25">
      <c r="A136" s="42" t="s">
        <v>111</v>
      </c>
      <c r="B136" s="170">
        <v>70</v>
      </c>
      <c r="C136" s="151">
        <v>32</v>
      </c>
      <c r="D136" s="92">
        <f t="shared" si="119"/>
        <v>-0.54285714285714293</v>
      </c>
      <c r="E136" s="174">
        <v>35</v>
      </c>
      <c r="F136" s="93">
        <f t="shared" si="120"/>
        <v>-8.5714285714285743E-2</v>
      </c>
      <c r="G136" s="94">
        <f t="shared" si="121"/>
        <v>0.64</v>
      </c>
      <c r="H136" s="95">
        <f t="shared" si="122"/>
        <v>0.02</v>
      </c>
      <c r="I136" s="102">
        <v>0</v>
      </c>
      <c r="J136" s="94">
        <f t="shared" si="132"/>
        <v>31.36</v>
      </c>
      <c r="K136" s="93">
        <f t="shared" si="133"/>
        <v>-0.10399999999999998</v>
      </c>
      <c r="L136" s="177"/>
      <c r="M136" s="177"/>
      <c r="N136" s="177"/>
      <c r="Q136" s="208">
        <v>35</v>
      </c>
      <c r="S136" s="99">
        <f t="shared" si="125"/>
        <v>-4.2800000000000011</v>
      </c>
      <c r="T136" s="12">
        <f t="shared" si="126"/>
        <v>-0.13932291666666671</v>
      </c>
      <c r="U136" s="12"/>
      <c r="V136" s="12"/>
      <c r="X136" s="100"/>
      <c r="Y136" s="100"/>
      <c r="AA136" s="94">
        <v>0</v>
      </c>
      <c r="AB136" s="94">
        <v>0</v>
      </c>
      <c r="AC136" s="94">
        <v>0</v>
      </c>
      <c r="AE136" s="191" t="e">
        <f t="shared" si="58"/>
        <v>#REF!</v>
      </c>
      <c r="AF136" t="e">
        <f t="shared" si="127"/>
        <v>#REF!</v>
      </c>
      <c r="AG136" t="e">
        <f t="shared" si="128"/>
        <v>#REF!</v>
      </c>
      <c r="AH136" t="e">
        <f t="shared" si="129"/>
        <v>#REF!</v>
      </c>
      <c r="AJ136" s="191" t="e">
        <f t="shared" si="59"/>
        <v>#REF!</v>
      </c>
      <c r="AK136" s="231" t="e">
        <f>AJ136+(#REF!+#REF!)</f>
        <v>#REF!</v>
      </c>
      <c r="AL136" s="232"/>
      <c r="AQ136" s="221">
        <v>32</v>
      </c>
      <c r="AR136" s="224">
        <f t="shared" si="60"/>
        <v>0</v>
      </c>
    </row>
    <row r="137" spans="1:44" x14ac:dyDescent="0.25">
      <c r="A137" s="42" t="s">
        <v>112</v>
      </c>
      <c r="B137" s="170">
        <v>190</v>
      </c>
      <c r="C137" s="151">
        <v>75</v>
      </c>
      <c r="D137" s="92">
        <f t="shared" si="119"/>
        <v>-0.60526315789473684</v>
      </c>
      <c r="E137" s="173">
        <v>81</v>
      </c>
      <c r="F137" s="93">
        <f t="shared" si="120"/>
        <v>-7.407407407407407E-2</v>
      </c>
      <c r="G137" s="94">
        <f t="shared" si="121"/>
        <v>1.5</v>
      </c>
      <c r="H137" s="95">
        <f t="shared" si="122"/>
        <v>0.02</v>
      </c>
      <c r="I137" s="102">
        <v>0</v>
      </c>
      <c r="J137" s="94">
        <f t="shared" si="132"/>
        <v>73.5</v>
      </c>
      <c r="K137" s="93">
        <f t="shared" si="133"/>
        <v>-9.259259259259256E-2</v>
      </c>
      <c r="L137" s="177"/>
      <c r="M137" s="177"/>
      <c r="N137" s="177"/>
      <c r="Q137" s="207">
        <v>70</v>
      </c>
      <c r="S137" s="99">
        <f t="shared" si="125"/>
        <v>2</v>
      </c>
      <c r="T137" s="12">
        <f t="shared" si="126"/>
        <v>2.7777777777777776E-2</v>
      </c>
      <c r="U137" s="12"/>
      <c r="V137" s="12"/>
      <c r="X137" s="100"/>
      <c r="Y137" s="100"/>
      <c r="AA137" s="94">
        <v>0</v>
      </c>
      <c r="AB137" s="94">
        <v>0</v>
      </c>
      <c r="AC137" s="94">
        <v>0</v>
      </c>
      <c r="AE137" s="191" t="e">
        <f t="shared" si="58"/>
        <v>#REF!</v>
      </c>
      <c r="AF137" t="e">
        <f t="shared" si="127"/>
        <v>#REF!</v>
      </c>
      <c r="AG137" t="e">
        <f t="shared" si="128"/>
        <v>#REF!</v>
      </c>
      <c r="AH137" t="e">
        <f t="shared" si="129"/>
        <v>#REF!</v>
      </c>
      <c r="AJ137" s="191" t="e">
        <f t="shared" si="59"/>
        <v>#REF!</v>
      </c>
      <c r="AK137" s="231" t="e">
        <f>AJ137+(#REF!+#REF!)</f>
        <v>#REF!</v>
      </c>
      <c r="AL137" s="232"/>
      <c r="AQ137" s="218">
        <v>75</v>
      </c>
      <c r="AR137" s="224">
        <f t="shared" si="60"/>
        <v>0</v>
      </c>
    </row>
    <row r="138" spans="1:44" x14ac:dyDescent="0.25">
      <c r="A138" s="42" t="s">
        <v>113</v>
      </c>
      <c r="B138" s="170">
        <v>100</v>
      </c>
      <c r="C138" s="151">
        <v>49</v>
      </c>
      <c r="D138" s="92">
        <f t="shared" si="119"/>
        <v>-0.51</v>
      </c>
      <c r="E138" s="173">
        <v>53</v>
      </c>
      <c r="F138" s="93">
        <f t="shared" si="120"/>
        <v>-7.547169811320753E-2</v>
      </c>
      <c r="G138" s="94">
        <f t="shared" si="121"/>
        <v>0.98</v>
      </c>
      <c r="H138" s="95">
        <f t="shared" si="122"/>
        <v>0.02</v>
      </c>
      <c r="I138" s="102">
        <v>0</v>
      </c>
      <c r="J138" s="94">
        <f t="shared" si="132"/>
        <v>48.02</v>
      </c>
      <c r="K138" s="93">
        <f t="shared" si="133"/>
        <v>-9.3962264150943331E-2</v>
      </c>
      <c r="L138" s="177"/>
      <c r="M138" s="177"/>
      <c r="N138" s="177"/>
      <c r="O138" s="12"/>
      <c r="Q138" s="207">
        <v>29</v>
      </c>
      <c r="S138" s="99">
        <f t="shared" si="125"/>
        <v>18.040000000000006</v>
      </c>
      <c r="T138" s="12">
        <f t="shared" si="126"/>
        <v>0.38350340136054428</v>
      </c>
      <c r="U138" s="12"/>
      <c r="V138" s="12"/>
      <c r="X138" s="100"/>
      <c r="Y138" s="100"/>
      <c r="AA138" s="94">
        <v>0</v>
      </c>
      <c r="AB138" s="94">
        <v>0</v>
      </c>
      <c r="AC138" s="94">
        <v>0</v>
      </c>
      <c r="AE138" s="191" t="e">
        <f t="shared" si="58"/>
        <v>#REF!</v>
      </c>
      <c r="AF138" t="e">
        <f t="shared" si="127"/>
        <v>#REF!</v>
      </c>
      <c r="AG138" t="e">
        <f t="shared" si="128"/>
        <v>#REF!</v>
      </c>
      <c r="AH138" t="e">
        <f t="shared" si="129"/>
        <v>#REF!</v>
      </c>
      <c r="AJ138" s="191" t="e">
        <f t="shared" si="59"/>
        <v>#REF!</v>
      </c>
      <c r="AK138" s="231" t="e">
        <f>AJ138+(#REF!+#REF!)</f>
        <v>#REF!</v>
      </c>
      <c r="AL138" s="232"/>
      <c r="AQ138" s="218">
        <v>49</v>
      </c>
      <c r="AR138" s="224">
        <f t="shared" si="60"/>
        <v>0</v>
      </c>
    </row>
    <row r="139" spans="1:44" x14ac:dyDescent="0.25">
      <c r="A139" s="42" t="s">
        <v>257</v>
      </c>
      <c r="B139" s="170">
        <v>455</v>
      </c>
      <c r="C139" s="151">
        <v>184</v>
      </c>
      <c r="D139" s="92">
        <f t="shared" si="119"/>
        <v>-0.5956043956043956</v>
      </c>
      <c r="E139" s="173">
        <v>221</v>
      </c>
      <c r="F139" s="93">
        <f t="shared" si="120"/>
        <v>-0.16742081447963797</v>
      </c>
      <c r="G139" s="94">
        <f t="shared" ref="G139" si="147">$H$15*C139</f>
        <v>3.68</v>
      </c>
      <c r="H139" s="95">
        <f t="shared" ref="H139" si="148">G139/C139</f>
        <v>0.02</v>
      </c>
      <c r="I139" s="102">
        <v>0</v>
      </c>
      <c r="J139" s="94">
        <f t="shared" si="132"/>
        <v>180.32</v>
      </c>
      <c r="K139" s="93">
        <f t="shared" si="133"/>
        <v>-0.18407239819004528</v>
      </c>
      <c r="L139" s="177"/>
      <c r="M139" s="177"/>
      <c r="N139" s="177"/>
      <c r="Q139" s="208">
        <v>139</v>
      </c>
      <c r="S139" s="99">
        <f t="shared" si="125"/>
        <v>37.639999999999986</v>
      </c>
      <c r="T139" s="12">
        <f t="shared" si="126"/>
        <v>0.21308876811594196</v>
      </c>
      <c r="U139" s="12"/>
      <c r="V139" s="12"/>
      <c r="X139" s="100"/>
      <c r="Y139" s="100"/>
      <c r="AA139" s="94">
        <v>0</v>
      </c>
      <c r="AB139" s="94">
        <v>0</v>
      </c>
      <c r="AC139" s="213">
        <v>0</v>
      </c>
      <c r="AE139" s="191" t="e">
        <f t="shared" si="58"/>
        <v>#REF!</v>
      </c>
      <c r="AF139" t="e">
        <f t="shared" si="127"/>
        <v>#REF!</v>
      </c>
      <c r="AG139" t="e">
        <f t="shared" si="128"/>
        <v>#REF!</v>
      </c>
      <c r="AH139" t="e">
        <f t="shared" si="129"/>
        <v>#REF!</v>
      </c>
      <c r="AJ139" s="191" t="e">
        <f t="shared" si="59"/>
        <v>#REF!</v>
      </c>
      <c r="AK139" s="231" t="e">
        <f>AJ139+(#REF!+#REF!)</f>
        <v>#REF!</v>
      </c>
      <c r="AL139" s="232"/>
      <c r="AQ139" s="221">
        <v>184</v>
      </c>
      <c r="AR139" s="224">
        <f t="shared" si="60"/>
        <v>0</v>
      </c>
    </row>
    <row r="140" spans="1:44" x14ac:dyDescent="0.25">
      <c r="A140" s="42" t="s">
        <v>114</v>
      </c>
      <c r="B140" s="170">
        <v>455</v>
      </c>
      <c r="C140" s="151">
        <v>184</v>
      </c>
      <c r="D140" s="92">
        <f t="shared" si="119"/>
        <v>-0.5956043956043956</v>
      </c>
      <c r="E140" s="173">
        <v>221</v>
      </c>
      <c r="F140" s="93">
        <f t="shared" si="120"/>
        <v>-0.16742081447963797</v>
      </c>
      <c r="G140" s="94">
        <f t="shared" si="121"/>
        <v>3.68</v>
      </c>
      <c r="H140" s="95">
        <f t="shared" si="122"/>
        <v>0.02</v>
      </c>
      <c r="I140" s="102">
        <v>0</v>
      </c>
      <c r="J140" s="94">
        <f t="shared" si="132"/>
        <v>180.32</v>
      </c>
      <c r="K140" s="93">
        <f t="shared" si="133"/>
        <v>-0.18407239819004528</v>
      </c>
      <c r="L140" s="177"/>
      <c r="M140" s="177"/>
      <c r="N140" s="177"/>
      <c r="Q140" s="208">
        <v>143</v>
      </c>
      <c r="S140" s="99">
        <f t="shared" si="125"/>
        <v>33.639999999999986</v>
      </c>
      <c r="T140" s="12">
        <f t="shared" si="126"/>
        <v>0.19044384057971009</v>
      </c>
      <c r="U140" s="12"/>
      <c r="V140" s="12"/>
      <c r="X140" s="100"/>
      <c r="Y140" s="100"/>
      <c r="AA140" s="94">
        <v>0</v>
      </c>
      <c r="AB140" s="94">
        <v>0</v>
      </c>
      <c r="AC140" s="94">
        <v>0</v>
      </c>
      <c r="AE140" s="191" t="e">
        <f t="shared" si="58"/>
        <v>#REF!</v>
      </c>
      <c r="AF140" t="e">
        <f t="shared" si="127"/>
        <v>#REF!</v>
      </c>
      <c r="AG140" t="e">
        <f t="shared" si="128"/>
        <v>#REF!</v>
      </c>
      <c r="AH140" t="e">
        <f t="shared" si="129"/>
        <v>#REF!</v>
      </c>
      <c r="AJ140" s="191" t="e">
        <f t="shared" si="59"/>
        <v>#REF!</v>
      </c>
      <c r="AK140" s="231" t="e">
        <f>AJ140+(#REF!+#REF!)</f>
        <v>#REF!</v>
      </c>
      <c r="AL140" s="232"/>
      <c r="AQ140" s="221">
        <v>184</v>
      </c>
      <c r="AR140" s="224">
        <f t="shared" si="60"/>
        <v>0</v>
      </c>
    </row>
    <row r="141" spans="1:44" x14ac:dyDescent="0.25">
      <c r="A141" s="42" t="s">
        <v>115</v>
      </c>
      <c r="B141" s="170">
        <v>375</v>
      </c>
      <c r="C141" s="151">
        <v>143</v>
      </c>
      <c r="D141" s="92">
        <f t="shared" si="119"/>
        <v>-0.6186666666666667</v>
      </c>
      <c r="E141" s="173">
        <v>189</v>
      </c>
      <c r="F141" s="93">
        <f t="shared" si="120"/>
        <v>-0.24338624338624337</v>
      </c>
      <c r="G141" s="94">
        <f t="shared" si="121"/>
        <v>2.86</v>
      </c>
      <c r="H141" s="95">
        <f t="shared" si="122"/>
        <v>0.02</v>
      </c>
      <c r="I141" s="102">
        <v>0</v>
      </c>
      <c r="J141" s="94">
        <f t="shared" si="132"/>
        <v>140.13999999999999</v>
      </c>
      <c r="K141" s="93">
        <f t="shared" si="133"/>
        <v>-0.25851851851851859</v>
      </c>
      <c r="L141" s="177"/>
      <c r="M141" s="177"/>
      <c r="N141" s="177"/>
      <c r="Q141" s="208">
        <v>120</v>
      </c>
      <c r="S141" s="99">
        <f t="shared" si="125"/>
        <v>17.279999999999973</v>
      </c>
      <c r="T141" s="12">
        <f t="shared" si="126"/>
        <v>0.12587412587412569</v>
      </c>
      <c r="U141" s="12"/>
      <c r="V141" s="12"/>
      <c r="X141" s="100"/>
      <c r="Y141" s="100"/>
      <c r="AA141" s="94">
        <v>0</v>
      </c>
      <c r="AB141" s="94">
        <v>0</v>
      </c>
      <c r="AC141" s="94">
        <v>0</v>
      </c>
      <c r="AE141" s="191" t="e">
        <f t="shared" si="58"/>
        <v>#REF!</v>
      </c>
      <c r="AF141" t="e">
        <f t="shared" si="127"/>
        <v>#REF!</v>
      </c>
      <c r="AG141" t="e">
        <f t="shared" si="128"/>
        <v>#REF!</v>
      </c>
      <c r="AH141" t="e">
        <f t="shared" si="129"/>
        <v>#REF!</v>
      </c>
      <c r="AJ141" s="191" t="e">
        <f t="shared" si="59"/>
        <v>#REF!</v>
      </c>
      <c r="AK141" s="231" t="e">
        <f>AJ141+(#REF!+#REF!)</f>
        <v>#REF!</v>
      </c>
      <c r="AL141" s="232"/>
      <c r="AQ141" s="218">
        <v>143</v>
      </c>
      <c r="AR141" s="224">
        <f t="shared" si="60"/>
        <v>0</v>
      </c>
    </row>
    <row r="142" spans="1:44" x14ac:dyDescent="0.25">
      <c r="A142" s="42" t="s">
        <v>116</v>
      </c>
      <c r="B142" s="170">
        <v>1435</v>
      </c>
      <c r="C142" s="151">
        <v>603</v>
      </c>
      <c r="D142" s="92">
        <f t="shared" si="119"/>
        <v>-0.57979094076655047</v>
      </c>
      <c r="E142" s="173">
        <v>648</v>
      </c>
      <c r="F142" s="93">
        <f t="shared" si="120"/>
        <v>-6.944444444444442E-2</v>
      </c>
      <c r="G142" s="94">
        <f t="shared" si="121"/>
        <v>12.06</v>
      </c>
      <c r="H142" s="95">
        <f t="shared" si="122"/>
        <v>0.02</v>
      </c>
      <c r="I142" s="102">
        <v>40</v>
      </c>
      <c r="J142" s="94">
        <f t="shared" si="132"/>
        <v>550.94000000000005</v>
      </c>
      <c r="K142" s="93">
        <f t="shared" si="133"/>
        <v>-0.14978395061728389</v>
      </c>
      <c r="L142" s="177"/>
      <c r="M142" s="177"/>
      <c r="N142" s="177"/>
      <c r="Q142" s="208">
        <v>441</v>
      </c>
      <c r="S142" s="99">
        <f t="shared" si="125"/>
        <v>97.880000000000109</v>
      </c>
      <c r="T142" s="12">
        <f t="shared" si="126"/>
        <v>0.18163598574821868</v>
      </c>
      <c r="U142" s="12"/>
      <c r="V142" s="12"/>
      <c r="X142" s="100"/>
      <c r="Y142" s="100"/>
      <c r="AA142" s="94">
        <v>40</v>
      </c>
      <c r="AB142" s="94">
        <v>40</v>
      </c>
      <c r="AC142" s="94">
        <v>40</v>
      </c>
      <c r="AE142" s="191" t="e">
        <f t="shared" si="58"/>
        <v>#REF!</v>
      </c>
      <c r="AF142" t="e">
        <f t="shared" si="127"/>
        <v>#REF!</v>
      </c>
      <c r="AG142" t="e">
        <f t="shared" si="128"/>
        <v>#REF!</v>
      </c>
      <c r="AH142" t="e">
        <f t="shared" si="129"/>
        <v>#REF!</v>
      </c>
      <c r="AJ142" s="191" t="e">
        <f t="shared" si="59"/>
        <v>#REF!</v>
      </c>
      <c r="AK142" s="231" t="e">
        <f>AJ142+(#REF!+#REF!)</f>
        <v>#REF!</v>
      </c>
      <c r="AL142" s="232"/>
      <c r="AQ142" s="218">
        <v>603</v>
      </c>
      <c r="AR142" s="224">
        <f t="shared" si="60"/>
        <v>0</v>
      </c>
    </row>
    <row r="143" spans="1:44" x14ac:dyDescent="0.25">
      <c r="A143" s="42" t="s">
        <v>117</v>
      </c>
      <c r="B143" s="170">
        <v>575</v>
      </c>
      <c r="C143" s="151">
        <v>319</v>
      </c>
      <c r="D143" s="92">
        <f t="shared" si="119"/>
        <v>-0.44521739130434779</v>
      </c>
      <c r="E143" s="173">
        <v>345</v>
      </c>
      <c r="F143" s="93">
        <f t="shared" si="120"/>
        <v>-7.5362318840579756E-2</v>
      </c>
      <c r="G143" s="94">
        <f t="shared" si="121"/>
        <v>6.38</v>
      </c>
      <c r="H143" s="95">
        <f t="shared" si="122"/>
        <v>0.02</v>
      </c>
      <c r="I143" s="102">
        <v>25</v>
      </c>
      <c r="J143" s="94">
        <f t="shared" si="132"/>
        <v>287.62</v>
      </c>
      <c r="K143" s="93">
        <f t="shared" si="133"/>
        <v>-0.16631884057971014</v>
      </c>
      <c r="L143" s="177"/>
      <c r="M143" s="177"/>
      <c r="N143" s="177"/>
      <c r="Q143" s="208">
        <v>228</v>
      </c>
      <c r="S143" s="99">
        <f t="shared" si="125"/>
        <v>53.240000000000009</v>
      </c>
      <c r="T143" s="12">
        <f t="shared" si="126"/>
        <v>0.18930450860475043</v>
      </c>
      <c r="U143" s="12"/>
      <c r="V143" s="12"/>
      <c r="X143" s="100"/>
      <c r="Y143" s="100"/>
      <c r="AA143" s="94">
        <v>25</v>
      </c>
      <c r="AB143" s="94">
        <v>25</v>
      </c>
      <c r="AC143" s="94">
        <v>25</v>
      </c>
      <c r="AE143" s="191" t="e">
        <f t="shared" si="58"/>
        <v>#REF!</v>
      </c>
      <c r="AF143" t="e">
        <f t="shared" si="127"/>
        <v>#REF!</v>
      </c>
      <c r="AG143" t="e">
        <f t="shared" si="128"/>
        <v>#REF!</v>
      </c>
      <c r="AH143" t="e">
        <f t="shared" si="129"/>
        <v>#REF!</v>
      </c>
      <c r="AJ143" s="191" t="e">
        <f t="shared" si="59"/>
        <v>#REF!</v>
      </c>
      <c r="AK143" s="231" t="e">
        <f>AJ143+(#REF!+#REF!)</f>
        <v>#REF!</v>
      </c>
      <c r="AL143" s="232"/>
      <c r="AQ143" s="221">
        <v>319</v>
      </c>
      <c r="AR143" s="224">
        <f t="shared" si="60"/>
        <v>0</v>
      </c>
    </row>
    <row r="144" spans="1:44" x14ac:dyDescent="0.25">
      <c r="A144" s="42" t="s">
        <v>118</v>
      </c>
      <c r="B144" s="170">
        <v>575</v>
      </c>
      <c r="C144" s="151">
        <v>319</v>
      </c>
      <c r="D144" s="92">
        <f t="shared" si="119"/>
        <v>-0.44521739130434779</v>
      </c>
      <c r="E144" s="173">
        <v>345</v>
      </c>
      <c r="F144" s="93">
        <f t="shared" si="120"/>
        <v>-7.5362318840579756E-2</v>
      </c>
      <c r="G144" s="94">
        <f t="shared" si="121"/>
        <v>6.38</v>
      </c>
      <c r="H144" s="95">
        <f t="shared" si="122"/>
        <v>0.02</v>
      </c>
      <c r="I144" s="102">
        <v>25</v>
      </c>
      <c r="J144" s="96">
        <f t="shared" si="123"/>
        <v>287.62</v>
      </c>
      <c r="K144" s="97">
        <f t="shared" si="124"/>
        <v>-0.16631884057971014</v>
      </c>
      <c r="L144" s="177"/>
      <c r="M144" s="177"/>
      <c r="N144" s="177"/>
      <c r="Q144" s="208">
        <v>231</v>
      </c>
      <c r="S144" s="99">
        <f t="shared" si="125"/>
        <v>50.240000000000009</v>
      </c>
      <c r="T144" s="12">
        <f t="shared" si="126"/>
        <v>0.17863746266533923</v>
      </c>
      <c r="U144" s="12"/>
      <c r="V144" s="12"/>
      <c r="X144" s="100"/>
      <c r="Y144" s="100"/>
      <c r="AA144" s="94">
        <v>25</v>
      </c>
      <c r="AB144" s="94">
        <v>25</v>
      </c>
      <c r="AC144" s="94">
        <v>25</v>
      </c>
      <c r="AE144" s="191" t="e">
        <f t="shared" ref="AE144:AE207" si="149">ROUND(C144*$AE$14,2)</f>
        <v>#REF!</v>
      </c>
      <c r="AF144" t="e">
        <f t="shared" si="127"/>
        <v>#REF!</v>
      </c>
      <c r="AG144" t="e">
        <f t="shared" si="128"/>
        <v>#REF!</v>
      </c>
      <c r="AH144" t="e">
        <f t="shared" si="129"/>
        <v>#REF!</v>
      </c>
      <c r="AJ144" s="191" t="e">
        <f t="shared" ref="AJ144:AJ207" si="150">ROUND(C144*$AJ$14,2)</f>
        <v>#REF!</v>
      </c>
      <c r="AK144" s="231" t="e">
        <f>AJ144+(#REF!+#REF!)</f>
        <v>#REF!</v>
      </c>
      <c r="AL144" s="232"/>
      <c r="AQ144" s="221">
        <v>319</v>
      </c>
      <c r="AR144" s="224">
        <f t="shared" ref="AR144:AR186" si="151">AQ144-C144</f>
        <v>0</v>
      </c>
    </row>
    <row r="145" spans="1:44" x14ac:dyDescent="0.25">
      <c r="A145" s="42" t="s">
        <v>119</v>
      </c>
      <c r="B145" s="170">
        <v>575</v>
      </c>
      <c r="C145" s="151">
        <v>319</v>
      </c>
      <c r="D145" s="92">
        <f t="shared" si="119"/>
        <v>-0.44521739130434779</v>
      </c>
      <c r="E145" s="173">
        <v>345</v>
      </c>
      <c r="F145" s="93">
        <f t="shared" si="120"/>
        <v>-7.5362318840579756E-2</v>
      </c>
      <c r="G145" s="94">
        <f t="shared" si="121"/>
        <v>6.38</v>
      </c>
      <c r="H145" s="95">
        <f t="shared" si="122"/>
        <v>0.02</v>
      </c>
      <c r="I145" s="102">
        <v>25</v>
      </c>
      <c r="J145" s="96">
        <f t="shared" si="123"/>
        <v>287.62</v>
      </c>
      <c r="K145" s="97">
        <f t="shared" si="124"/>
        <v>-0.16631884057971014</v>
      </c>
      <c r="L145" s="177"/>
      <c r="M145" s="177"/>
      <c r="N145" s="177"/>
      <c r="Q145" s="208">
        <v>231</v>
      </c>
      <c r="S145" s="99">
        <f t="shared" si="125"/>
        <v>50.240000000000009</v>
      </c>
      <c r="T145" s="12">
        <f t="shared" si="126"/>
        <v>0.17863746266533923</v>
      </c>
      <c r="U145" s="12"/>
      <c r="V145" s="12"/>
      <c r="X145" s="100"/>
      <c r="Y145" s="100"/>
      <c r="AA145" s="94">
        <v>25</v>
      </c>
      <c r="AB145" s="94">
        <v>25</v>
      </c>
      <c r="AC145" s="94">
        <v>25</v>
      </c>
      <c r="AE145" s="191" t="e">
        <f t="shared" si="149"/>
        <v>#REF!</v>
      </c>
      <c r="AF145" t="e">
        <f t="shared" si="127"/>
        <v>#REF!</v>
      </c>
      <c r="AG145" t="e">
        <f t="shared" si="128"/>
        <v>#REF!</v>
      </c>
      <c r="AH145" t="e">
        <f t="shared" si="129"/>
        <v>#REF!</v>
      </c>
      <c r="AJ145" s="191" t="e">
        <f t="shared" si="150"/>
        <v>#REF!</v>
      </c>
      <c r="AK145" s="231" t="e">
        <f>AJ145+(#REF!+#REF!)</f>
        <v>#REF!</v>
      </c>
      <c r="AL145" s="232"/>
      <c r="AQ145" s="221">
        <v>319</v>
      </c>
      <c r="AR145" s="224">
        <f t="shared" si="151"/>
        <v>0</v>
      </c>
    </row>
    <row r="146" spans="1:44" x14ac:dyDescent="0.25">
      <c r="A146" s="42" t="s">
        <v>120</v>
      </c>
      <c r="B146" s="170">
        <v>575</v>
      </c>
      <c r="C146" s="151">
        <v>319</v>
      </c>
      <c r="D146" s="92">
        <f t="shared" si="119"/>
        <v>-0.44521739130434779</v>
      </c>
      <c r="E146" s="173">
        <v>345</v>
      </c>
      <c r="F146" s="93">
        <f t="shared" si="120"/>
        <v>-7.5362318840579756E-2</v>
      </c>
      <c r="G146" s="94">
        <f t="shared" si="121"/>
        <v>6.38</v>
      </c>
      <c r="H146" s="95">
        <f t="shared" si="122"/>
        <v>0.02</v>
      </c>
      <c r="I146" s="102">
        <v>25</v>
      </c>
      <c r="J146" s="96">
        <f t="shared" si="123"/>
        <v>287.62</v>
      </c>
      <c r="K146" s="97">
        <f t="shared" si="124"/>
        <v>-0.16631884057971014</v>
      </c>
      <c r="L146" s="177"/>
      <c r="M146" s="177"/>
      <c r="N146" s="177"/>
      <c r="Q146" s="208">
        <v>231</v>
      </c>
      <c r="S146" s="99">
        <f t="shared" si="125"/>
        <v>50.240000000000009</v>
      </c>
      <c r="T146" s="12">
        <f t="shared" si="126"/>
        <v>0.17863746266533923</v>
      </c>
      <c r="U146" s="12"/>
      <c r="V146" s="12"/>
      <c r="X146" s="100"/>
      <c r="Y146" s="100"/>
      <c r="AA146" s="94">
        <v>25</v>
      </c>
      <c r="AB146" s="94">
        <v>25</v>
      </c>
      <c r="AC146" s="94">
        <v>25</v>
      </c>
      <c r="AE146" s="191" t="e">
        <f t="shared" si="149"/>
        <v>#REF!</v>
      </c>
      <c r="AF146" t="e">
        <f t="shared" si="127"/>
        <v>#REF!</v>
      </c>
      <c r="AG146" t="e">
        <f t="shared" si="128"/>
        <v>#REF!</v>
      </c>
      <c r="AH146" t="e">
        <f t="shared" si="129"/>
        <v>#REF!</v>
      </c>
      <c r="AJ146" s="191" t="e">
        <f t="shared" si="150"/>
        <v>#REF!</v>
      </c>
      <c r="AK146" s="231" t="e">
        <f>AJ146+(#REF!+#REF!)</f>
        <v>#REF!</v>
      </c>
      <c r="AL146" s="232"/>
      <c r="AQ146" s="221">
        <v>319</v>
      </c>
      <c r="AR146" s="224">
        <f t="shared" si="151"/>
        <v>0</v>
      </c>
    </row>
    <row r="147" spans="1:44" x14ac:dyDescent="0.25">
      <c r="A147" s="42" t="s">
        <v>282</v>
      </c>
      <c r="B147" s="170">
        <v>575</v>
      </c>
      <c r="C147" s="151">
        <v>319</v>
      </c>
      <c r="D147" s="92">
        <f t="shared" si="119"/>
        <v>-0.44521739130434779</v>
      </c>
      <c r="E147" s="173">
        <v>345</v>
      </c>
      <c r="F147" s="93">
        <f t="shared" ref="F147" si="152">(C147/E147)-1</f>
        <v>-7.5362318840579756E-2</v>
      </c>
      <c r="G147" s="94">
        <f t="shared" ref="G147" si="153">$H$15*C147</f>
        <v>6.38</v>
      </c>
      <c r="H147" s="95">
        <f t="shared" ref="H147" si="154">G147/C147</f>
        <v>0.02</v>
      </c>
      <c r="I147" s="102">
        <v>25</v>
      </c>
      <c r="J147" s="96">
        <f t="shared" ref="J147" si="155">C147-G147-I147</f>
        <v>287.62</v>
      </c>
      <c r="K147" s="97">
        <f t="shared" ref="K147" si="156">(J147/E147)-1</f>
        <v>-0.16631884057971014</v>
      </c>
      <c r="L147" s="177"/>
      <c r="M147" s="177"/>
      <c r="N147" s="177"/>
      <c r="Q147" s="208">
        <v>228</v>
      </c>
      <c r="S147" s="99">
        <f t="shared" si="125"/>
        <v>53.240000000000009</v>
      </c>
      <c r="T147" s="12">
        <f t="shared" si="126"/>
        <v>0.18930450860475043</v>
      </c>
      <c r="U147" s="12"/>
      <c r="V147" s="12"/>
      <c r="X147" s="100"/>
      <c r="Y147" s="100"/>
      <c r="AA147" s="94">
        <v>25</v>
      </c>
      <c r="AB147" s="94">
        <v>25</v>
      </c>
      <c r="AC147" s="94">
        <v>25</v>
      </c>
      <c r="AE147" s="191" t="e">
        <f t="shared" si="149"/>
        <v>#REF!</v>
      </c>
      <c r="AF147" t="e">
        <f t="shared" si="127"/>
        <v>#REF!</v>
      </c>
      <c r="AG147" t="e">
        <f t="shared" si="128"/>
        <v>#REF!</v>
      </c>
      <c r="AH147" t="e">
        <f t="shared" si="129"/>
        <v>#REF!</v>
      </c>
      <c r="AJ147" s="191" t="e">
        <f t="shared" si="150"/>
        <v>#REF!</v>
      </c>
      <c r="AK147" s="231" t="e">
        <f>AJ147+(#REF!+#REF!)</f>
        <v>#REF!</v>
      </c>
      <c r="AL147" s="232"/>
      <c r="AQ147" s="221">
        <v>319</v>
      </c>
      <c r="AR147" s="224">
        <f t="shared" si="151"/>
        <v>0</v>
      </c>
    </row>
    <row r="148" spans="1:44" x14ac:dyDescent="0.25">
      <c r="A148" s="42" t="s">
        <v>121</v>
      </c>
      <c r="B148" s="170">
        <v>655</v>
      </c>
      <c r="C148" s="151">
        <v>287</v>
      </c>
      <c r="D148" s="92">
        <f t="shared" si="119"/>
        <v>-0.56183206106870232</v>
      </c>
      <c r="E148" s="17">
        <v>313</v>
      </c>
      <c r="F148" s="93">
        <f t="shared" si="120"/>
        <v>-8.3067092651757157E-2</v>
      </c>
      <c r="G148" s="94">
        <f t="shared" si="121"/>
        <v>5.74</v>
      </c>
      <c r="H148" s="95">
        <f t="shared" si="122"/>
        <v>0.02</v>
      </c>
      <c r="I148" s="102">
        <v>30</v>
      </c>
      <c r="J148" s="96">
        <f t="shared" si="123"/>
        <v>251.26</v>
      </c>
      <c r="K148" s="97">
        <f t="shared" si="124"/>
        <v>-0.19725239616613421</v>
      </c>
      <c r="L148" s="177"/>
      <c r="M148" s="177"/>
      <c r="N148" s="177"/>
      <c r="Q148" s="208">
        <v>184</v>
      </c>
      <c r="S148" s="99">
        <f t="shared" si="125"/>
        <v>61.519999999999982</v>
      </c>
      <c r="T148" s="12">
        <f t="shared" si="126"/>
        <v>0.25057021831215376</v>
      </c>
      <c r="U148" s="12"/>
      <c r="V148" s="12"/>
      <c r="X148" s="100"/>
      <c r="Y148" s="100"/>
      <c r="AA148" s="94">
        <v>30</v>
      </c>
      <c r="AB148" s="94">
        <v>30</v>
      </c>
      <c r="AC148" s="94">
        <v>30</v>
      </c>
      <c r="AE148" s="191" t="e">
        <f t="shared" si="149"/>
        <v>#REF!</v>
      </c>
      <c r="AF148" t="e">
        <f t="shared" si="127"/>
        <v>#REF!</v>
      </c>
      <c r="AG148" t="e">
        <f t="shared" si="128"/>
        <v>#REF!</v>
      </c>
      <c r="AH148" t="e">
        <f t="shared" si="129"/>
        <v>#REF!</v>
      </c>
      <c r="AJ148" s="191" t="e">
        <f t="shared" si="150"/>
        <v>#REF!</v>
      </c>
      <c r="AK148" s="231" t="e">
        <f>AJ148+(#REF!+#REF!)</f>
        <v>#REF!</v>
      </c>
      <c r="AL148" s="232"/>
      <c r="AQ148" s="221">
        <v>287</v>
      </c>
      <c r="AR148" s="224">
        <f t="shared" si="151"/>
        <v>0</v>
      </c>
    </row>
    <row r="149" spans="1:44" ht="15.5" x14ac:dyDescent="0.35">
      <c r="A149" s="43"/>
      <c r="B149" s="156"/>
      <c r="C149" s="150"/>
      <c r="D149" s="92"/>
      <c r="F149" s="93"/>
      <c r="G149" s="94"/>
      <c r="H149" s="95"/>
      <c r="I149" s="31" t="s">
        <v>190</v>
      </c>
      <c r="J149" s="96"/>
      <c r="K149" s="97"/>
      <c r="L149" s="177"/>
      <c r="M149" s="177"/>
      <c r="N149" s="177"/>
      <c r="S149" s="99"/>
      <c r="T149" s="12"/>
      <c r="U149" s="12"/>
      <c r="V149" s="12"/>
      <c r="AB149" s="31" t="s">
        <v>190</v>
      </c>
      <c r="AC149" s="31"/>
      <c r="AE149" s="191" t="e">
        <f t="shared" si="149"/>
        <v>#REF!</v>
      </c>
      <c r="AJ149" s="191" t="e">
        <f t="shared" si="150"/>
        <v>#REF!</v>
      </c>
      <c r="AK149" s="231" t="e">
        <f>AJ149+(#REF!+#REF!)</f>
        <v>#REF!</v>
      </c>
      <c r="AL149" s="232"/>
      <c r="AQ149" s="222"/>
      <c r="AR149" s="224">
        <f t="shared" si="151"/>
        <v>0</v>
      </c>
    </row>
    <row r="150" spans="1:44" x14ac:dyDescent="0.25">
      <c r="A150" s="44" t="s">
        <v>122</v>
      </c>
      <c r="B150" s="98">
        <v>26500</v>
      </c>
      <c r="C150" s="151">
        <v>9694</v>
      </c>
      <c r="D150" s="92">
        <f t="shared" ref="D150:D158" si="157">(C150/B150)-1</f>
        <v>-0.63418867924528299</v>
      </c>
      <c r="E150" s="34">
        <v>11100</v>
      </c>
      <c r="F150" s="93">
        <f t="shared" ref="F150:F158" si="158">(C150/E150)-1</f>
        <v>-0.12666666666666671</v>
      </c>
      <c r="G150" s="94">
        <f t="shared" ref="G150:G199" si="159">$H$15*C150</f>
        <v>193.88</v>
      </c>
      <c r="H150" s="95">
        <f t="shared" ref="H150:H158" si="160">G150/C150</f>
        <v>0.02</v>
      </c>
      <c r="I150" s="101">
        <v>450</v>
      </c>
      <c r="J150" s="96">
        <f t="shared" ref="J150:J170" si="161">C150-G150-I150</f>
        <v>9050.1200000000008</v>
      </c>
      <c r="K150" s="97">
        <f t="shared" ref="K150:K170" si="162">(J150/E150)-1</f>
        <v>-0.1846738738738738</v>
      </c>
      <c r="L150" s="177"/>
      <c r="M150" s="177"/>
      <c r="N150" s="177"/>
      <c r="O150" s="49"/>
      <c r="Q150" s="208">
        <v>7802</v>
      </c>
      <c r="S150" s="99">
        <f t="shared" ref="S150:S181" si="163">J150-0.02*C150-Q150</f>
        <v>1054.2400000000016</v>
      </c>
      <c r="T150" s="12">
        <f t="shared" ref="T150:T208" si="164">S150/(S150+Q150)</f>
        <v>0.11903923109581509</v>
      </c>
      <c r="U150" s="12"/>
      <c r="V150" s="12"/>
      <c r="X150" s="100"/>
      <c r="Y150" s="100"/>
      <c r="AA150" s="94">
        <v>1200</v>
      </c>
      <c r="AB150" s="101">
        <v>450</v>
      </c>
      <c r="AC150" s="94">
        <v>450</v>
      </c>
      <c r="AE150" s="191" t="e">
        <f t="shared" si="149"/>
        <v>#REF!</v>
      </c>
      <c r="AF150" t="e">
        <f t="shared" ref="AF150:AF181" si="165">ROUND(C150*$AF$14,2)</f>
        <v>#REF!</v>
      </c>
      <c r="AG150" t="e">
        <f t="shared" ref="AG150:AG181" si="166">ROUND($AG$14*C150,2)</f>
        <v>#REF!</v>
      </c>
      <c r="AH150" t="e">
        <f t="shared" ref="AH150:AH181" si="167">ROUND($AH$14*C150,2)</f>
        <v>#REF!</v>
      </c>
      <c r="AJ150" s="191" t="e">
        <f t="shared" si="150"/>
        <v>#REF!</v>
      </c>
      <c r="AK150" s="231" t="e">
        <f>AJ150+(#REF!+#REF!)</f>
        <v>#REF!</v>
      </c>
      <c r="AL150" s="232" t="e">
        <f>#REF!</f>
        <v>#REF!</v>
      </c>
      <c r="AM150" s="226" t="e">
        <f>#REF!</f>
        <v>#REF!</v>
      </c>
      <c r="AN150" s="232" t="e">
        <f>#REF!</f>
        <v>#REF!</v>
      </c>
      <c r="AO150" s="226" t="e">
        <f>#REF!</f>
        <v>#REF!</v>
      </c>
      <c r="AQ150" s="218">
        <v>9694</v>
      </c>
      <c r="AR150" s="224">
        <f t="shared" si="151"/>
        <v>0</v>
      </c>
    </row>
    <row r="151" spans="1:44" x14ac:dyDescent="0.25">
      <c r="A151" s="44" t="s">
        <v>123</v>
      </c>
      <c r="B151" s="98">
        <v>32500</v>
      </c>
      <c r="C151" s="151">
        <v>10734</v>
      </c>
      <c r="D151" s="92">
        <f t="shared" si="157"/>
        <v>-0.66972307692307687</v>
      </c>
      <c r="E151" s="34">
        <v>13098</v>
      </c>
      <c r="F151" s="93">
        <f t="shared" si="158"/>
        <v>-0.18048557031607881</v>
      </c>
      <c r="G151" s="94">
        <f t="shared" si="159"/>
        <v>214.68</v>
      </c>
      <c r="H151" s="95">
        <f t="shared" si="160"/>
        <v>0.02</v>
      </c>
      <c r="I151" s="101">
        <v>450</v>
      </c>
      <c r="J151" s="96">
        <f t="shared" si="161"/>
        <v>10069.32</v>
      </c>
      <c r="K151" s="97">
        <f t="shared" si="162"/>
        <v>-0.23123224919835095</v>
      </c>
      <c r="L151" s="177"/>
      <c r="M151" s="177"/>
      <c r="N151" s="177"/>
      <c r="O151" s="49"/>
      <c r="Q151" s="208">
        <v>8068</v>
      </c>
      <c r="S151" s="99">
        <f t="shared" si="163"/>
        <v>1786.6399999999994</v>
      </c>
      <c r="T151" s="12">
        <f t="shared" si="164"/>
        <v>0.1812993676075432</v>
      </c>
      <c r="U151" s="12"/>
      <c r="V151" s="12"/>
      <c r="X151" s="100"/>
      <c r="Y151" s="100"/>
      <c r="AA151" s="94">
        <v>1200</v>
      </c>
      <c r="AB151" s="101">
        <v>450</v>
      </c>
      <c r="AC151" s="94">
        <v>450</v>
      </c>
      <c r="AE151" s="191" t="e">
        <f t="shared" si="149"/>
        <v>#REF!</v>
      </c>
      <c r="AF151" t="e">
        <f t="shared" si="165"/>
        <v>#REF!</v>
      </c>
      <c r="AG151" t="e">
        <f t="shared" si="166"/>
        <v>#REF!</v>
      </c>
      <c r="AH151" t="e">
        <f t="shared" si="167"/>
        <v>#REF!</v>
      </c>
      <c r="AJ151" s="191" t="e">
        <f t="shared" si="150"/>
        <v>#REF!</v>
      </c>
      <c r="AK151" s="231" t="e">
        <f>AJ151+(#REF!+#REF!)</f>
        <v>#REF!</v>
      </c>
      <c r="AL151" s="232" t="e">
        <f>#REF!</f>
        <v>#REF!</v>
      </c>
      <c r="AM151" s="226" t="e">
        <f>#REF!</f>
        <v>#REF!</v>
      </c>
      <c r="AN151" s="232" t="e">
        <f>#REF!</f>
        <v>#REF!</v>
      </c>
      <c r="AO151" s="226" t="e">
        <f>#REF!</f>
        <v>#REF!</v>
      </c>
      <c r="AQ151" s="218">
        <v>10734</v>
      </c>
      <c r="AR151" s="224">
        <f t="shared" si="151"/>
        <v>0</v>
      </c>
    </row>
    <row r="152" spans="1:44" s="166" customFormat="1" ht="13" x14ac:dyDescent="0.3">
      <c r="A152" s="167" t="s">
        <v>235</v>
      </c>
      <c r="B152" s="98">
        <v>42000</v>
      </c>
      <c r="C152" s="158">
        <v>14745</v>
      </c>
      <c r="D152" s="159">
        <f t="shared" si="157"/>
        <v>-0.64892857142857141</v>
      </c>
      <c r="E152" s="34">
        <v>17500</v>
      </c>
      <c r="F152" s="160">
        <f t="shared" si="158"/>
        <v>-0.15742857142857147</v>
      </c>
      <c r="G152" s="161">
        <f>$H$15*C152</f>
        <v>294.90000000000003</v>
      </c>
      <c r="H152" s="162">
        <f t="shared" si="160"/>
        <v>2.0000000000000004E-2</v>
      </c>
      <c r="I152" s="161">
        <v>450</v>
      </c>
      <c r="J152" s="96">
        <f t="shared" ref="J152:J153" si="168">C152-G152-I152</f>
        <v>14000.1</v>
      </c>
      <c r="K152" s="97">
        <f t="shared" ref="K152:K153" si="169">(J152/E152)-1</f>
        <v>-0.19999428571428568</v>
      </c>
      <c r="L152" s="177"/>
      <c r="M152" s="177"/>
      <c r="N152" s="177"/>
      <c r="O152" s="163"/>
      <c r="P152"/>
      <c r="Q152" s="208">
        <v>11082</v>
      </c>
      <c r="R152" s="164"/>
      <c r="S152" s="99">
        <f t="shared" si="163"/>
        <v>2623.2000000000007</v>
      </c>
      <c r="T152" s="12">
        <f t="shared" ref="T152:T153" si="170">S152/(S152+Q152)</f>
        <v>0.19140180369494794</v>
      </c>
      <c r="U152" s="12"/>
      <c r="V152" s="12"/>
      <c r="W152" s="164"/>
      <c r="X152" s="165"/>
      <c r="Y152" s="165"/>
      <c r="Z152"/>
      <c r="AA152" s="161">
        <v>1200</v>
      </c>
      <c r="AB152" s="213">
        <v>450</v>
      </c>
      <c r="AC152" s="213">
        <v>450</v>
      </c>
      <c r="AD152" s="164"/>
      <c r="AE152" s="191" t="e">
        <f t="shared" si="149"/>
        <v>#REF!</v>
      </c>
      <c r="AF152" t="e">
        <f t="shared" si="165"/>
        <v>#REF!</v>
      </c>
      <c r="AG152" t="e">
        <f t="shared" si="166"/>
        <v>#REF!</v>
      </c>
      <c r="AH152" t="e">
        <f t="shared" si="167"/>
        <v>#REF!</v>
      </c>
      <c r="AJ152" s="191" t="e">
        <f t="shared" si="150"/>
        <v>#REF!</v>
      </c>
      <c r="AK152" s="231" t="e">
        <f>AJ152+(#REF!+#REF!)</f>
        <v>#REF!</v>
      </c>
      <c r="AL152" s="232" t="e">
        <f>#REF!</f>
        <v>#REF!</v>
      </c>
      <c r="AM152" s="226" t="e">
        <f>#REF!</f>
        <v>#REF!</v>
      </c>
      <c r="AN152" s="232" t="e">
        <f>#REF!</f>
        <v>#REF!</v>
      </c>
      <c r="AO152" s="226" t="e">
        <f>#REF!</f>
        <v>#REF!</v>
      </c>
      <c r="AQ152" s="221">
        <v>14745</v>
      </c>
      <c r="AR152" s="224">
        <f t="shared" si="151"/>
        <v>0</v>
      </c>
    </row>
    <row r="153" spans="1:44" s="166" customFormat="1" ht="13" x14ac:dyDescent="0.3">
      <c r="A153" s="167" t="s">
        <v>236</v>
      </c>
      <c r="B153" s="98">
        <v>50760</v>
      </c>
      <c r="C153" s="158">
        <v>17806</v>
      </c>
      <c r="D153" s="159">
        <f t="shared" si="157"/>
        <v>-0.64921197793538221</v>
      </c>
      <c r="E153" s="34">
        <v>21150</v>
      </c>
      <c r="F153" s="160">
        <f t="shared" si="158"/>
        <v>-0.15810874704491729</v>
      </c>
      <c r="G153" s="161">
        <f>$H$15*C153</f>
        <v>356.12</v>
      </c>
      <c r="H153" s="162">
        <f t="shared" si="160"/>
        <v>0.02</v>
      </c>
      <c r="I153" s="161">
        <v>450</v>
      </c>
      <c r="J153" s="96">
        <f t="shared" si="168"/>
        <v>16999.88</v>
      </c>
      <c r="K153" s="97">
        <f t="shared" si="169"/>
        <v>-0.19622316784869975</v>
      </c>
      <c r="L153" s="177"/>
      <c r="M153" s="177"/>
      <c r="N153" s="177"/>
      <c r="O153" s="163"/>
      <c r="P153"/>
      <c r="Q153" s="208">
        <v>13295</v>
      </c>
      <c r="R153" s="164"/>
      <c r="S153" s="99">
        <f t="shared" si="163"/>
        <v>3348.760000000002</v>
      </c>
      <c r="T153" s="12">
        <f t="shared" si="170"/>
        <v>0.20120213221051023</v>
      </c>
      <c r="U153" s="12"/>
      <c r="V153" s="12"/>
      <c r="W153" s="164"/>
      <c r="X153" s="165"/>
      <c r="Y153" s="165"/>
      <c r="Z153"/>
      <c r="AA153" s="161">
        <v>1200</v>
      </c>
      <c r="AB153" s="213">
        <v>450</v>
      </c>
      <c r="AC153" s="213">
        <v>450</v>
      </c>
      <c r="AD153" s="164"/>
      <c r="AE153" s="191" t="e">
        <f t="shared" si="149"/>
        <v>#REF!</v>
      </c>
      <c r="AF153" t="e">
        <f t="shared" si="165"/>
        <v>#REF!</v>
      </c>
      <c r="AG153" t="e">
        <f t="shared" si="166"/>
        <v>#REF!</v>
      </c>
      <c r="AH153" t="e">
        <f t="shared" si="167"/>
        <v>#REF!</v>
      </c>
      <c r="AJ153" s="191" t="e">
        <f t="shared" si="150"/>
        <v>#REF!</v>
      </c>
      <c r="AK153" s="231" t="e">
        <f>AJ153+(#REF!+#REF!)</f>
        <v>#REF!</v>
      </c>
      <c r="AL153" s="232" t="e">
        <f>#REF!</f>
        <v>#REF!</v>
      </c>
      <c r="AM153" s="226" t="e">
        <f>#REF!</f>
        <v>#REF!</v>
      </c>
      <c r="AN153" s="232" t="e">
        <f>#REF!</f>
        <v>#REF!</v>
      </c>
      <c r="AO153" s="226" t="e">
        <f>#REF!</f>
        <v>#REF!</v>
      </c>
      <c r="AQ153" s="218">
        <v>17806</v>
      </c>
      <c r="AR153" s="224">
        <f t="shared" si="151"/>
        <v>0</v>
      </c>
    </row>
    <row r="154" spans="1:44" ht="13.5" x14ac:dyDescent="0.3">
      <c r="A154" s="45" t="s">
        <v>124</v>
      </c>
      <c r="B154" s="98">
        <v>35500</v>
      </c>
      <c r="C154" s="151">
        <v>11372</v>
      </c>
      <c r="D154" s="92">
        <f t="shared" si="157"/>
        <v>-0.67966197183098598</v>
      </c>
      <c r="E154" s="34">
        <v>12834</v>
      </c>
      <c r="F154" s="93">
        <f t="shared" si="158"/>
        <v>-0.11391616019947015</v>
      </c>
      <c r="G154" s="94">
        <f t="shared" si="159"/>
        <v>227.44</v>
      </c>
      <c r="H154" s="95">
        <f t="shared" si="160"/>
        <v>0.02</v>
      </c>
      <c r="I154" s="94">
        <v>450</v>
      </c>
      <c r="J154" s="96">
        <f t="shared" si="161"/>
        <v>10694.56</v>
      </c>
      <c r="K154" s="97">
        <f t="shared" si="162"/>
        <v>-0.16670095059996892</v>
      </c>
      <c r="L154" s="177"/>
      <c r="M154" s="177"/>
      <c r="N154" s="177"/>
      <c r="O154" s="49"/>
      <c r="Q154" s="208">
        <v>8925</v>
      </c>
      <c r="R154" s="31"/>
      <c r="S154" s="99">
        <f t="shared" si="163"/>
        <v>1542.119999999999</v>
      </c>
      <c r="T154" s="12">
        <f t="shared" si="164"/>
        <v>0.14732992456377678</v>
      </c>
      <c r="U154" s="12"/>
      <c r="V154" s="12"/>
      <c r="X154" s="100"/>
      <c r="Y154" s="100"/>
      <c r="AA154" s="94">
        <v>1200</v>
      </c>
      <c r="AB154" s="94">
        <v>450</v>
      </c>
      <c r="AC154" s="94">
        <v>450</v>
      </c>
      <c r="AE154" s="191" t="e">
        <f t="shared" si="149"/>
        <v>#REF!</v>
      </c>
      <c r="AF154" t="e">
        <f t="shared" si="165"/>
        <v>#REF!</v>
      </c>
      <c r="AG154" t="e">
        <f t="shared" si="166"/>
        <v>#REF!</v>
      </c>
      <c r="AH154" t="e">
        <f t="shared" si="167"/>
        <v>#REF!</v>
      </c>
      <c r="AJ154" s="191" t="e">
        <f t="shared" si="150"/>
        <v>#REF!</v>
      </c>
      <c r="AK154" s="231" t="e">
        <f>AJ154+(#REF!+#REF!)</f>
        <v>#REF!</v>
      </c>
      <c r="AL154" s="232" t="e">
        <f>#REF!</f>
        <v>#REF!</v>
      </c>
      <c r="AM154" s="226" t="e">
        <f>#REF!</f>
        <v>#REF!</v>
      </c>
      <c r="AQ154" s="221">
        <v>11372</v>
      </c>
      <c r="AR154" s="224">
        <f t="shared" si="151"/>
        <v>0</v>
      </c>
    </row>
    <row r="155" spans="1:44" ht="13.5" x14ac:dyDescent="0.3">
      <c r="A155" s="45" t="s">
        <v>125</v>
      </c>
      <c r="B155" s="98">
        <v>38750</v>
      </c>
      <c r="C155" s="151">
        <v>12347</v>
      </c>
      <c r="D155" s="92">
        <f t="shared" si="157"/>
        <v>-0.68136774193548388</v>
      </c>
      <c r="E155" s="34">
        <v>13980</v>
      </c>
      <c r="F155" s="93">
        <f t="shared" si="158"/>
        <v>-0.11680972818311874</v>
      </c>
      <c r="G155" s="94">
        <f t="shared" si="159"/>
        <v>246.94</v>
      </c>
      <c r="H155" s="95">
        <f t="shared" si="160"/>
        <v>0.02</v>
      </c>
      <c r="I155" s="94">
        <v>450</v>
      </c>
      <c r="J155" s="96">
        <f t="shared" si="161"/>
        <v>11650.06</v>
      </c>
      <c r="K155" s="97">
        <f t="shared" si="162"/>
        <v>-0.16666237482117319</v>
      </c>
      <c r="L155" s="177"/>
      <c r="M155" s="177"/>
      <c r="N155" s="177"/>
      <c r="O155" s="49"/>
      <c r="Q155" s="208">
        <v>9401</v>
      </c>
      <c r="R155" s="31"/>
      <c r="S155" s="99">
        <f t="shared" si="163"/>
        <v>2002.119999999999</v>
      </c>
      <c r="T155" s="12">
        <f t="shared" si="164"/>
        <v>0.17557650888528747</v>
      </c>
      <c r="U155" s="12"/>
      <c r="V155" s="12"/>
      <c r="X155" s="100"/>
      <c r="Y155" s="100"/>
      <c r="AA155" s="94">
        <v>1200</v>
      </c>
      <c r="AB155" s="94">
        <v>450</v>
      </c>
      <c r="AC155" s="94">
        <v>450</v>
      </c>
      <c r="AE155" s="191" t="e">
        <f t="shared" si="149"/>
        <v>#REF!</v>
      </c>
      <c r="AF155" t="e">
        <f t="shared" si="165"/>
        <v>#REF!</v>
      </c>
      <c r="AG155" t="e">
        <f t="shared" si="166"/>
        <v>#REF!</v>
      </c>
      <c r="AH155" t="e">
        <f t="shared" si="167"/>
        <v>#REF!</v>
      </c>
      <c r="AJ155" s="191" t="e">
        <f t="shared" si="150"/>
        <v>#REF!</v>
      </c>
      <c r="AK155" s="231" t="e">
        <f>AJ155+(#REF!+#REF!)</f>
        <v>#REF!</v>
      </c>
      <c r="AL155" s="232" t="e">
        <f>#REF!</f>
        <v>#REF!</v>
      </c>
      <c r="AM155" s="226" t="e">
        <f>#REF!</f>
        <v>#REF!</v>
      </c>
      <c r="AQ155" s="218">
        <v>12347</v>
      </c>
      <c r="AR155" s="224">
        <f t="shared" si="151"/>
        <v>0</v>
      </c>
    </row>
    <row r="156" spans="1:44" ht="13.5" x14ac:dyDescent="0.3">
      <c r="A156" s="45" t="s">
        <v>126</v>
      </c>
      <c r="B156" s="98">
        <v>49000</v>
      </c>
      <c r="C156" s="151">
        <v>15080</v>
      </c>
      <c r="D156" s="92">
        <f t="shared" si="157"/>
        <v>-0.69224489795918365</v>
      </c>
      <c r="E156" s="34">
        <v>17699</v>
      </c>
      <c r="F156" s="93">
        <f t="shared" si="158"/>
        <v>-0.14797446183400187</v>
      </c>
      <c r="G156" s="94">
        <f t="shared" si="159"/>
        <v>301.60000000000002</v>
      </c>
      <c r="H156" s="95">
        <f t="shared" si="160"/>
        <v>0.02</v>
      </c>
      <c r="I156" s="94">
        <v>450</v>
      </c>
      <c r="J156" s="96">
        <f t="shared" si="161"/>
        <v>14328.4</v>
      </c>
      <c r="K156" s="97">
        <f t="shared" si="162"/>
        <v>-0.19044013786089609</v>
      </c>
      <c r="L156" s="177"/>
      <c r="M156" s="177"/>
      <c r="N156" s="177"/>
      <c r="O156" s="49"/>
      <c r="Q156" s="208">
        <v>11240</v>
      </c>
      <c r="R156" s="31"/>
      <c r="S156" s="99">
        <f t="shared" si="163"/>
        <v>2786.7999999999993</v>
      </c>
      <c r="T156" s="12">
        <f t="shared" si="164"/>
        <v>0.19867681866141954</v>
      </c>
      <c r="U156" s="12"/>
      <c r="V156" s="12"/>
      <c r="X156" s="100"/>
      <c r="Y156" s="100"/>
      <c r="AA156" s="94">
        <v>1200</v>
      </c>
      <c r="AB156" s="94">
        <v>450</v>
      </c>
      <c r="AC156" s="94">
        <v>450</v>
      </c>
      <c r="AE156" s="191" t="e">
        <f t="shared" si="149"/>
        <v>#REF!</v>
      </c>
      <c r="AF156" t="e">
        <f t="shared" si="165"/>
        <v>#REF!</v>
      </c>
      <c r="AG156" t="e">
        <f t="shared" si="166"/>
        <v>#REF!</v>
      </c>
      <c r="AH156" t="e">
        <f t="shared" si="167"/>
        <v>#REF!</v>
      </c>
      <c r="AJ156" s="191" t="e">
        <f t="shared" si="150"/>
        <v>#REF!</v>
      </c>
      <c r="AK156" s="231" t="e">
        <f>AJ156+(#REF!+#REF!)</f>
        <v>#REF!</v>
      </c>
      <c r="AL156" s="232" t="e">
        <f>#REF!</f>
        <v>#REF!</v>
      </c>
      <c r="AM156" s="226" t="e">
        <f>#REF!</f>
        <v>#REF!</v>
      </c>
      <c r="AQ156" s="218">
        <v>15080</v>
      </c>
      <c r="AR156" s="224">
        <f t="shared" si="151"/>
        <v>0</v>
      </c>
    </row>
    <row r="157" spans="1:44" ht="13.5" x14ac:dyDescent="0.3">
      <c r="A157" s="45" t="s">
        <v>127</v>
      </c>
      <c r="B157" s="98">
        <v>1800</v>
      </c>
      <c r="C157" s="151">
        <v>697</v>
      </c>
      <c r="D157" s="92">
        <f t="shared" si="157"/>
        <v>-0.61277777777777775</v>
      </c>
      <c r="E157" s="34">
        <v>808</v>
      </c>
      <c r="F157" s="93">
        <f t="shared" si="158"/>
        <v>-0.13737623762376239</v>
      </c>
      <c r="G157" s="94">
        <f t="shared" si="159"/>
        <v>13.94</v>
      </c>
      <c r="H157" s="95">
        <f t="shared" si="160"/>
        <v>0.02</v>
      </c>
      <c r="I157" s="94">
        <v>10</v>
      </c>
      <c r="J157" s="96">
        <f t="shared" si="161"/>
        <v>673.06</v>
      </c>
      <c r="K157" s="97">
        <f t="shared" si="162"/>
        <v>-0.1670049504950496</v>
      </c>
      <c r="L157" s="177"/>
      <c r="M157" s="177"/>
      <c r="N157" s="177"/>
      <c r="O157" s="49"/>
      <c r="Q157" s="208">
        <v>653</v>
      </c>
      <c r="R157" s="31"/>
      <c r="S157" s="99">
        <f t="shared" si="163"/>
        <v>6.1199999999998909</v>
      </c>
      <c r="T157" s="12">
        <f t="shared" si="164"/>
        <v>9.2851074159483737E-3</v>
      </c>
      <c r="U157" s="12"/>
      <c r="V157" s="12"/>
      <c r="X157" s="100"/>
      <c r="Y157" s="100"/>
      <c r="AA157" s="94">
        <v>10</v>
      </c>
      <c r="AB157" s="94">
        <v>10</v>
      </c>
      <c r="AC157" s="94">
        <v>10</v>
      </c>
      <c r="AE157" s="191" t="e">
        <f t="shared" si="149"/>
        <v>#REF!</v>
      </c>
      <c r="AF157" t="e">
        <f t="shared" si="165"/>
        <v>#REF!</v>
      </c>
      <c r="AG157" t="e">
        <f t="shared" si="166"/>
        <v>#REF!</v>
      </c>
      <c r="AH157" t="e">
        <f t="shared" si="167"/>
        <v>#REF!</v>
      </c>
      <c r="AJ157" s="191" t="e">
        <f t="shared" si="150"/>
        <v>#REF!</v>
      </c>
      <c r="AK157" s="231" t="e">
        <f>AJ157+(#REF!+#REF!)</f>
        <v>#REF!</v>
      </c>
      <c r="AL157" s="232"/>
      <c r="AQ157" s="218">
        <v>697</v>
      </c>
      <c r="AR157" s="224">
        <f t="shared" si="151"/>
        <v>0</v>
      </c>
    </row>
    <row r="158" spans="1:44" x14ac:dyDescent="0.25">
      <c r="A158" s="44" t="s">
        <v>128</v>
      </c>
      <c r="B158" s="98">
        <v>3860</v>
      </c>
      <c r="C158" s="151">
        <v>1565</v>
      </c>
      <c r="D158" s="92">
        <f t="shared" si="157"/>
        <v>-0.59455958549222798</v>
      </c>
      <c r="E158" s="34">
        <v>1772</v>
      </c>
      <c r="F158" s="93">
        <f t="shared" si="158"/>
        <v>-0.11681715575620766</v>
      </c>
      <c r="G158" s="94">
        <f t="shared" si="159"/>
        <v>31.3</v>
      </c>
      <c r="H158" s="95">
        <f t="shared" si="160"/>
        <v>0.02</v>
      </c>
      <c r="I158" s="101">
        <v>65</v>
      </c>
      <c r="J158" s="96">
        <f t="shared" si="161"/>
        <v>1468.7</v>
      </c>
      <c r="K158" s="97">
        <f t="shared" si="162"/>
        <v>-0.1711625282167043</v>
      </c>
      <c r="L158" s="177"/>
      <c r="M158" s="177"/>
      <c r="N158" s="177"/>
      <c r="O158" s="49"/>
      <c r="Q158" s="208">
        <v>1780</v>
      </c>
      <c r="S158" s="99">
        <f t="shared" si="163"/>
        <v>-342.59999999999991</v>
      </c>
      <c r="T158" s="12">
        <f t="shared" si="164"/>
        <v>-0.23834701544455258</v>
      </c>
      <c r="U158" s="12"/>
      <c r="V158" s="12"/>
      <c r="X158" s="100"/>
      <c r="Y158" s="100"/>
      <c r="AA158" s="94">
        <v>65</v>
      </c>
      <c r="AB158" s="101">
        <v>65</v>
      </c>
      <c r="AC158" s="94">
        <v>65</v>
      </c>
      <c r="AE158" s="191" t="e">
        <f t="shared" si="149"/>
        <v>#REF!</v>
      </c>
      <c r="AF158" t="e">
        <f t="shared" si="165"/>
        <v>#REF!</v>
      </c>
      <c r="AG158" t="e">
        <f t="shared" si="166"/>
        <v>#REF!</v>
      </c>
      <c r="AH158" t="e">
        <f t="shared" si="167"/>
        <v>#REF!</v>
      </c>
      <c r="AJ158" s="191" t="e">
        <f t="shared" si="150"/>
        <v>#REF!</v>
      </c>
      <c r="AK158" s="231" t="e">
        <f>AJ158+(#REF!+#REF!)</f>
        <v>#REF!</v>
      </c>
      <c r="AL158" s="232"/>
      <c r="AQ158" s="218">
        <v>1565</v>
      </c>
      <c r="AR158" s="224">
        <f t="shared" si="151"/>
        <v>0</v>
      </c>
    </row>
    <row r="159" spans="1:44" x14ac:dyDescent="0.25">
      <c r="A159" s="44" t="s">
        <v>129</v>
      </c>
      <c r="B159" s="98">
        <v>1790</v>
      </c>
      <c r="C159" s="151">
        <v>700</v>
      </c>
      <c r="D159" s="92">
        <f t="shared" ref="D159:D231" si="171">(C159/B159)-1</f>
        <v>-0.6089385474860336</v>
      </c>
      <c r="E159" s="34">
        <v>822</v>
      </c>
      <c r="F159" s="93">
        <f t="shared" ref="F159:F231" si="172">(C159/E159)-1</f>
        <v>-0.14841849148418496</v>
      </c>
      <c r="G159" s="94">
        <f t="shared" si="159"/>
        <v>14</v>
      </c>
      <c r="H159" s="95">
        <f t="shared" ref="H159:H231" si="173">G159/C159</f>
        <v>0.02</v>
      </c>
      <c r="I159" s="101">
        <v>5</v>
      </c>
      <c r="J159" s="96">
        <f t="shared" si="161"/>
        <v>681</v>
      </c>
      <c r="K159" s="97">
        <f t="shared" si="162"/>
        <v>-0.17153284671532842</v>
      </c>
      <c r="L159" s="177"/>
      <c r="M159" s="177"/>
      <c r="N159" s="177"/>
      <c r="O159" s="49"/>
      <c r="Q159" s="208">
        <v>539</v>
      </c>
      <c r="S159" s="99">
        <f t="shared" si="163"/>
        <v>128</v>
      </c>
      <c r="T159" s="12">
        <f t="shared" si="164"/>
        <v>0.19190404797601199</v>
      </c>
      <c r="U159" s="12"/>
      <c r="V159" s="12"/>
      <c r="X159" s="100"/>
      <c r="Y159" s="100"/>
      <c r="AA159" s="94">
        <v>5</v>
      </c>
      <c r="AB159" s="101">
        <v>5</v>
      </c>
      <c r="AC159" s="94">
        <v>5</v>
      </c>
      <c r="AE159" s="191" t="e">
        <f t="shared" si="149"/>
        <v>#REF!</v>
      </c>
      <c r="AF159" t="e">
        <f t="shared" si="165"/>
        <v>#REF!</v>
      </c>
      <c r="AG159" t="e">
        <f t="shared" si="166"/>
        <v>#REF!</v>
      </c>
      <c r="AH159" t="e">
        <f t="shared" si="167"/>
        <v>#REF!</v>
      </c>
      <c r="AJ159" s="191" t="e">
        <f t="shared" si="150"/>
        <v>#REF!</v>
      </c>
      <c r="AK159" s="231" t="e">
        <f>AJ159+(#REF!+#REF!)</f>
        <v>#REF!</v>
      </c>
      <c r="AL159" s="232"/>
      <c r="AQ159" s="218">
        <v>700</v>
      </c>
      <c r="AR159" s="224">
        <f t="shared" si="151"/>
        <v>0</v>
      </c>
    </row>
    <row r="160" spans="1:44" x14ac:dyDescent="0.25">
      <c r="A160" s="44" t="s">
        <v>130</v>
      </c>
      <c r="B160" s="98">
        <v>15700</v>
      </c>
      <c r="C160" s="151">
        <v>6227</v>
      </c>
      <c r="D160" s="92">
        <f t="shared" si="171"/>
        <v>-0.60337579617834391</v>
      </c>
      <c r="E160" s="34">
        <v>7209</v>
      </c>
      <c r="F160" s="93">
        <f t="shared" si="172"/>
        <v>-0.13621861561936466</v>
      </c>
      <c r="G160" s="94">
        <f t="shared" si="159"/>
        <v>124.54</v>
      </c>
      <c r="H160" s="95">
        <f t="shared" si="173"/>
        <v>0.02</v>
      </c>
      <c r="I160" s="101">
        <v>130</v>
      </c>
      <c r="J160" s="96">
        <f t="shared" si="161"/>
        <v>5972.46</v>
      </c>
      <c r="K160" s="97">
        <f t="shared" si="162"/>
        <v>-0.17152725759467335</v>
      </c>
      <c r="L160" s="177"/>
      <c r="M160" s="177"/>
      <c r="N160" s="177"/>
      <c r="O160" s="49"/>
      <c r="Q160" s="208">
        <v>6211</v>
      </c>
      <c r="S160" s="99">
        <f t="shared" si="163"/>
        <v>-363.07999999999993</v>
      </c>
      <c r="T160" s="12">
        <f t="shared" si="164"/>
        <v>-6.208703265434546E-2</v>
      </c>
      <c r="U160" s="12"/>
      <c r="V160" s="12"/>
      <c r="X160" s="100"/>
      <c r="Y160" s="100"/>
      <c r="AA160" s="94">
        <v>65</v>
      </c>
      <c r="AB160" s="101">
        <v>130</v>
      </c>
      <c r="AC160" s="94">
        <v>130</v>
      </c>
      <c r="AE160" s="191" t="e">
        <f t="shared" si="149"/>
        <v>#REF!</v>
      </c>
      <c r="AF160" t="e">
        <f t="shared" si="165"/>
        <v>#REF!</v>
      </c>
      <c r="AG160" t="e">
        <f t="shared" si="166"/>
        <v>#REF!</v>
      </c>
      <c r="AH160" t="e">
        <f t="shared" si="167"/>
        <v>#REF!</v>
      </c>
      <c r="AJ160" s="191" t="e">
        <f t="shared" si="150"/>
        <v>#REF!</v>
      </c>
      <c r="AK160" s="231" t="e">
        <f>AJ160+(#REF!+#REF!)</f>
        <v>#REF!</v>
      </c>
      <c r="AL160" s="232"/>
      <c r="AQ160" s="218">
        <v>6227</v>
      </c>
      <c r="AR160" s="224">
        <f t="shared" si="151"/>
        <v>0</v>
      </c>
    </row>
    <row r="161" spans="1:44" x14ac:dyDescent="0.25">
      <c r="A161" s="44" t="s">
        <v>131</v>
      </c>
      <c r="B161" s="98">
        <v>3050</v>
      </c>
      <c r="C161" s="151">
        <v>1393</v>
      </c>
      <c r="D161" s="92">
        <f t="shared" si="171"/>
        <v>-0.54327868852459016</v>
      </c>
      <c r="E161" s="34">
        <v>1512</v>
      </c>
      <c r="F161" s="93">
        <f t="shared" si="172"/>
        <v>-7.870370370370372E-2</v>
      </c>
      <c r="G161" s="94">
        <f t="shared" si="159"/>
        <v>27.86</v>
      </c>
      <c r="H161" s="95">
        <f t="shared" si="173"/>
        <v>0.02</v>
      </c>
      <c r="I161" s="101">
        <v>65</v>
      </c>
      <c r="J161" s="96">
        <f t="shared" si="161"/>
        <v>1300.1400000000001</v>
      </c>
      <c r="K161" s="97">
        <f t="shared" si="162"/>
        <v>-0.14011904761904759</v>
      </c>
      <c r="L161" s="177"/>
      <c r="M161" s="177"/>
      <c r="N161" s="177"/>
      <c r="O161" s="49"/>
      <c r="Q161" s="208">
        <v>1076</v>
      </c>
      <c r="S161" s="99">
        <f t="shared" si="163"/>
        <v>196.2800000000002</v>
      </c>
      <c r="T161" s="12">
        <f t="shared" si="164"/>
        <v>0.15427421636746641</v>
      </c>
      <c r="U161" s="12"/>
      <c r="V161" s="12"/>
      <c r="X161" s="100"/>
      <c r="Y161" s="100"/>
      <c r="AA161" s="94">
        <v>65</v>
      </c>
      <c r="AB161" s="101">
        <v>65</v>
      </c>
      <c r="AC161" s="94">
        <v>65</v>
      </c>
      <c r="AE161" s="191" t="e">
        <f t="shared" si="149"/>
        <v>#REF!</v>
      </c>
      <c r="AF161" t="e">
        <f t="shared" si="165"/>
        <v>#REF!</v>
      </c>
      <c r="AG161" t="e">
        <f t="shared" si="166"/>
        <v>#REF!</v>
      </c>
      <c r="AH161" t="e">
        <f t="shared" si="167"/>
        <v>#REF!</v>
      </c>
      <c r="AJ161" s="191" t="e">
        <f t="shared" si="150"/>
        <v>#REF!</v>
      </c>
      <c r="AK161" s="231" t="e">
        <f>AJ161+(#REF!+#REF!)</f>
        <v>#REF!</v>
      </c>
      <c r="AL161" s="232"/>
      <c r="AQ161" s="218">
        <v>1393</v>
      </c>
      <c r="AR161" s="224">
        <f t="shared" si="151"/>
        <v>0</v>
      </c>
    </row>
    <row r="162" spans="1:44" x14ac:dyDescent="0.25">
      <c r="A162" s="44" t="s">
        <v>132</v>
      </c>
      <c r="B162" s="98">
        <v>4725</v>
      </c>
      <c r="C162" s="151">
        <v>2108</v>
      </c>
      <c r="D162" s="92">
        <f t="shared" si="171"/>
        <v>-0.55386243386243383</v>
      </c>
      <c r="E162" s="34">
        <v>2349</v>
      </c>
      <c r="F162" s="93">
        <f t="shared" si="172"/>
        <v>-0.10259684972328653</v>
      </c>
      <c r="G162" s="94">
        <f t="shared" si="159"/>
        <v>42.160000000000004</v>
      </c>
      <c r="H162" s="95">
        <f t="shared" si="173"/>
        <v>0.02</v>
      </c>
      <c r="I162" s="101">
        <v>65</v>
      </c>
      <c r="J162" s="96">
        <f t="shared" si="161"/>
        <v>2000.8400000000001</v>
      </c>
      <c r="K162" s="97">
        <f t="shared" si="162"/>
        <v>-0.14821626223925066</v>
      </c>
      <c r="L162" s="177"/>
      <c r="M162" s="177"/>
      <c r="N162" s="177"/>
      <c r="O162" s="49"/>
      <c r="Q162" s="208">
        <v>1737</v>
      </c>
      <c r="S162" s="99">
        <f t="shared" si="163"/>
        <v>221.68000000000006</v>
      </c>
      <c r="T162" s="12">
        <f t="shared" si="164"/>
        <v>0.11317826291175692</v>
      </c>
      <c r="U162" s="12"/>
      <c r="V162" s="12"/>
      <c r="X162" s="100"/>
      <c r="Y162" s="100"/>
      <c r="AA162" s="94">
        <v>65</v>
      </c>
      <c r="AB162" s="101">
        <v>65</v>
      </c>
      <c r="AC162" s="94">
        <v>65</v>
      </c>
      <c r="AE162" s="191" t="e">
        <f t="shared" si="149"/>
        <v>#REF!</v>
      </c>
      <c r="AF162" t="e">
        <f t="shared" si="165"/>
        <v>#REF!</v>
      </c>
      <c r="AG162" t="e">
        <f t="shared" si="166"/>
        <v>#REF!</v>
      </c>
      <c r="AH162" t="e">
        <f t="shared" si="167"/>
        <v>#REF!</v>
      </c>
      <c r="AJ162" s="191" t="e">
        <f t="shared" si="150"/>
        <v>#REF!</v>
      </c>
      <c r="AK162" s="231" t="e">
        <f>AJ162+(#REF!+#REF!)</f>
        <v>#REF!</v>
      </c>
      <c r="AL162" s="232"/>
      <c r="AQ162" s="218">
        <v>2108</v>
      </c>
      <c r="AR162" s="224">
        <f t="shared" si="151"/>
        <v>0</v>
      </c>
    </row>
    <row r="163" spans="1:44" x14ac:dyDescent="0.25">
      <c r="A163" s="44" t="s">
        <v>133</v>
      </c>
      <c r="B163" s="98">
        <v>7550</v>
      </c>
      <c r="C163" s="151">
        <v>2999</v>
      </c>
      <c r="D163" s="92">
        <f t="shared" si="171"/>
        <v>-0.60278145695364238</v>
      </c>
      <c r="E163" s="34">
        <v>3467</v>
      </c>
      <c r="F163" s="93">
        <f t="shared" si="172"/>
        <v>-0.13498702047880007</v>
      </c>
      <c r="G163" s="94">
        <f t="shared" si="159"/>
        <v>59.980000000000004</v>
      </c>
      <c r="H163" s="95">
        <f t="shared" si="173"/>
        <v>0.02</v>
      </c>
      <c r="I163" s="101">
        <v>65</v>
      </c>
      <c r="J163" s="96">
        <f t="shared" si="161"/>
        <v>2874.02</v>
      </c>
      <c r="K163" s="97">
        <f t="shared" si="162"/>
        <v>-0.17103547735794633</v>
      </c>
      <c r="L163" s="177"/>
      <c r="M163" s="177"/>
      <c r="N163" s="177"/>
      <c r="O163" s="49"/>
      <c r="Q163" s="208">
        <v>2824</v>
      </c>
      <c r="S163" s="99">
        <f t="shared" si="163"/>
        <v>-9.9600000000000364</v>
      </c>
      <c r="T163" s="12">
        <f t="shared" si="164"/>
        <v>-3.5393953177637973E-3</v>
      </c>
      <c r="U163" s="12"/>
      <c r="V163" s="12"/>
      <c r="X163" s="100"/>
      <c r="Y163" s="100"/>
      <c r="AA163" s="94">
        <v>65</v>
      </c>
      <c r="AB163" s="101">
        <v>65</v>
      </c>
      <c r="AC163" s="94">
        <v>65</v>
      </c>
      <c r="AE163" s="191" t="e">
        <f t="shared" si="149"/>
        <v>#REF!</v>
      </c>
      <c r="AF163" t="e">
        <f t="shared" si="165"/>
        <v>#REF!</v>
      </c>
      <c r="AG163" t="e">
        <f t="shared" si="166"/>
        <v>#REF!</v>
      </c>
      <c r="AH163" t="e">
        <f t="shared" si="167"/>
        <v>#REF!</v>
      </c>
      <c r="AJ163" s="191" t="e">
        <f t="shared" si="150"/>
        <v>#REF!</v>
      </c>
      <c r="AK163" s="231" t="e">
        <f>AJ163+(#REF!+#REF!)</f>
        <v>#REF!</v>
      </c>
      <c r="AL163" s="232"/>
      <c r="AQ163" s="221">
        <v>2999</v>
      </c>
      <c r="AR163" s="224">
        <f t="shared" si="151"/>
        <v>0</v>
      </c>
    </row>
    <row r="164" spans="1:44" x14ac:dyDescent="0.25">
      <c r="A164" s="44" t="s">
        <v>134</v>
      </c>
      <c r="B164" s="98">
        <v>10720</v>
      </c>
      <c r="C164" s="151">
        <v>4228</v>
      </c>
      <c r="D164" s="92">
        <f t="shared" si="171"/>
        <v>-0.6055970149253731</v>
      </c>
      <c r="E164" s="34">
        <v>4922</v>
      </c>
      <c r="F164" s="93">
        <f t="shared" si="172"/>
        <v>-0.14099959366111336</v>
      </c>
      <c r="G164" s="94">
        <f t="shared" si="159"/>
        <v>84.56</v>
      </c>
      <c r="H164" s="95">
        <f t="shared" si="173"/>
        <v>0.02</v>
      </c>
      <c r="I164" s="101">
        <v>65</v>
      </c>
      <c r="J164" s="96">
        <f t="shared" si="161"/>
        <v>4078.4399999999996</v>
      </c>
      <c r="K164" s="97">
        <f t="shared" si="162"/>
        <v>-0.17138561560341337</v>
      </c>
      <c r="L164" s="177"/>
      <c r="M164" s="177"/>
      <c r="N164" s="177"/>
      <c r="O164" s="49"/>
      <c r="Q164" s="208">
        <v>4059</v>
      </c>
      <c r="S164" s="99">
        <f t="shared" si="163"/>
        <v>-65.120000000000346</v>
      </c>
      <c r="T164" s="12">
        <f t="shared" si="164"/>
        <v>-1.6304946568249511E-2</v>
      </c>
      <c r="U164" s="12"/>
      <c r="V164" s="12"/>
      <c r="X164" s="100"/>
      <c r="Y164" s="100"/>
      <c r="AA164" s="94">
        <v>25</v>
      </c>
      <c r="AB164" s="101">
        <v>65</v>
      </c>
      <c r="AC164" s="94">
        <v>65</v>
      </c>
      <c r="AE164" s="191" t="e">
        <f t="shared" si="149"/>
        <v>#REF!</v>
      </c>
      <c r="AF164" t="e">
        <f t="shared" si="165"/>
        <v>#REF!</v>
      </c>
      <c r="AG164" t="e">
        <f t="shared" si="166"/>
        <v>#REF!</v>
      </c>
      <c r="AH164" t="e">
        <f t="shared" si="167"/>
        <v>#REF!</v>
      </c>
      <c r="AJ164" s="191" t="e">
        <f t="shared" si="150"/>
        <v>#REF!</v>
      </c>
      <c r="AK164" s="231" t="e">
        <f>AJ164+(#REF!+#REF!)</f>
        <v>#REF!</v>
      </c>
      <c r="AL164" s="232"/>
      <c r="AQ164" s="221">
        <v>4228</v>
      </c>
      <c r="AR164" s="224">
        <f t="shared" si="151"/>
        <v>0</v>
      </c>
    </row>
    <row r="165" spans="1:44" ht="13.5" x14ac:dyDescent="0.3">
      <c r="A165" s="45" t="s">
        <v>135</v>
      </c>
      <c r="B165" s="98">
        <v>4200</v>
      </c>
      <c r="C165" s="151">
        <v>1676</v>
      </c>
      <c r="D165" s="92">
        <f>(C165/B165)-1</f>
        <v>-0.6009523809523809</v>
      </c>
      <c r="E165" s="34">
        <v>1892</v>
      </c>
      <c r="F165" s="93">
        <f>(C165/E165)-1</f>
        <v>-0.11416490486257924</v>
      </c>
      <c r="G165" s="94">
        <f t="shared" si="159"/>
        <v>33.520000000000003</v>
      </c>
      <c r="H165" s="95">
        <f>G165/C165</f>
        <v>0.02</v>
      </c>
      <c r="I165" s="94">
        <v>65</v>
      </c>
      <c r="J165" s="96">
        <f t="shared" si="161"/>
        <v>1577.48</v>
      </c>
      <c r="K165" s="97">
        <f t="shared" si="162"/>
        <v>-0.16623678646934459</v>
      </c>
      <c r="L165" s="177"/>
      <c r="M165" s="177"/>
      <c r="N165" s="177"/>
      <c r="O165" s="49"/>
      <c r="Q165" s="208">
        <v>1380</v>
      </c>
      <c r="R165" s="31"/>
      <c r="S165" s="99">
        <f t="shared" si="163"/>
        <v>163.96000000000004</v>
      </c>
      <c r="T165" s="12">
        <f t="shared" si="164"/>
        <v>0.1061944609963989</v>
      </c>
      <c r="U165" s="12"/>
      <c r="V165" s="12"/>
      <c r="X165" s="100"/>
      <c r="Y165" s="100"/>
      <c r="AA165" s="94">
        <v>65</v>
      </c>
      <c r="AB165" s="94">
        <v>65</v>
      </c>
      <c r="AC165" s="94">
        <v>65</v>
      </c>
      <c r="AE165" s="191" t="e">
        <f t="shared" si="149"/>
        <v>#REF!</v>
      </c>
      <c r="AF165" t="e">
        <f t="shared" si="165"/>
        <v>#REF!</v>
      </c>
      <c r="AG165" t="e">
        <f t="shared" si="166"/>
        <v>#REF!</v>
      </c>
      <c r="AH165" t="e">
        <f t="shared" si="167"/>
        <v>#REF!</v>
      </c>
      <c r="AJ165" s="191" t="e">
        <f t="shared" si="150"/>
        <v>#REF!</v>
      </c>
      <c r="AK165" s="231" t="e">
        <f>AJ165+(#REF!+#REF!)</f>
        <v>#REF!</v>
      </c>
      <c r="AL165" s="232"/>
      <c r="AQ165" s="218">
        <v>1676</v>
      </c>
      <c r="AR165" s="224">
        <f t="shared" si="151"/>
        <v>0</v>
      </c>
    </row>
    <row r="166" spans="1:44" ht="13.5" x14ac:dyDescent="0.3">
      <c r="A166" s="45" t="s">
        <v>136</v>
      </c>
      <c r="B166" s="98">
        <v>5600</v>
      </c>
      <c r="C166" s="151">
        <v>2212</v>
      </c>
      <c r="D166" s="92">
        <f>(C166/B166)-1</f>
        <v>-0.60499999999999998</v>
      </c>
      <c r="E166" s="34">
        <v>2523</v>
      </c>
      <c r="F166" s="93">
        <f>(C166/E166)-1</f>
        <v>-0.12326595323028144</v>
      </c>
      <c r="G166" s="94">
        <f t="shared" si="159"/>
        <v>44.24</v>
      </c>
      <c r="H166" s="95">
        <f>G166/C166</f>
        <v>0.02</v>
      </c>
      <c r="I166" s="94">
        <v>65</v>
      </c>
      <c r="J166" s="96">
        <f t="shared" si="161"/>
        <v>2102.7600000000002</v>
      </c>
      <c r="K166" s="97">
        <f t="shared" si="162"/>
        <v>-0.16656361474435188</v>
      </c>
      <c r="L166" s="177"/>
      <c r="M166" s="177"/>
      <c r="N166" s="177"/>
      <c r="O166" s="49"/>
      <c r="Q166" s="208">
        <v>1790</v>
      </c>
      <c r="R166" s="31"/>
      <c r="S166" s="99">
        <f t="shared" si="163"/>
        <v>268.52000000000044</v>
      </c>
      <c r="T166" s="12">
        <f t="shared" si="164"/>
        <v>0.13044323105920777</v>
      </c>
      <c r="U166" s="12"/>
      <c r="V166" s="12"/>
      <c r="X166" s="100"/>
      <c r="Y166" s="100"/>
      <c r="AA166" s="94">
        <v>65</v>
      </c>
      <c r="AB166" s="94">
        <v>65</v>
      </c>
      <c r="AC166" s="94">
        <v>65</v>
      </c>
      <c r="AE166" s="191" t="e">
        <f t="shared" si="149"/>
        <v>#REF!</v>
      </c>
      <c r="AF166" t="e">
        <f t="shared" si="165"/>
        <v>#REF!</v>
      </c>
      <c r="AG166" t="e">
        <f t="shared" si="166"/>
        <v>#REF!</v>
      </c>
      <c r="AH166" t="e">
        <f t="shared" si="167"/>
        <v>#REF!</v>
      </c>
      <c r="AJ166" s="191" t="e">
        <f t="shared" si="150"/>
        <v>#REF!</v>
      </c>
      <c r="AK166" s="231" t="e">
        <f>AJ166+(#REF!+#REF!)</f>
        <v>#REF!</v>
      </c>
      <c r="AL166" s="232"/>
      <c r="AQ166" s="218">
        <v>2212</v>
      </c>
      <c r="AR166" s="224">
        <f t="shared" si="151"/>
        <v>0</v>
      </c>
    </row>
    <row r="167" spans="1:44" x14ac:dyDescent="0.25">
      <c r="A167" s="44" t="s">
        <v>137</v>
      </c>
      <c r="B167" s="98">
        <v>760</v>
      </c>
      <c r="C167" s="151">
        <v>380</v>
      </c>
      <c r="D167" s="92">
        <f t="shared" si="171"/>
        <v>-0.5</v>
      </c>
      <c r="E167" s="34">
        <v>387</v>
      </c>
      <c r="F167" s="93">
        <f t="shared" si="172"/>
        <v>-1.8087855297157618E-2</v>
      </c>
      <c r="G167" s="94">
        <f t="shared" si="159"/>
        <v>7.6000000000000005</v>
      </c>
      <c r="H167" s="95">
        <f t="shared" si="173"/>
        <v>0.02</v>
      </c>
      <c r="I167" s="101">
        <v>25</v>
      </c>
      <c r="J167" s="96">
        <f t="shared" si="161"/>
        <v>347.4</v>
      </c>
      <c r="K167" s="97">
        <f t="shared" si="162"/>
        <v>-0.10232558139534886</v>
      </c>
      <c r="L167" s="177"/>
      <c r="M167" s="177"/>
      <c r="N167" s="177"/>
      <c r="O167" s="49"/>
      <c r="Q167" s="208">
        <v>234</v>
      </c>
      <c r="S167" s="99">
        <f t="shared" si="163"/>
        <v>105.79999999999995</v>
      </c>
      <c r="T167" s="12">
        <f t="shared" si="164"/>
        <v>0.31135962330782802</v>
      </c>
      <c r="U167" s="12"/>
      <c r="V167" s="12"/>
      <c r="X167" s="100"/>
      <c r="Y167" s="100"/>
      <c r="AA167" s="94">
        <v>20</v>
      </c>
      <c r="AB167" s="101">
        <v>25</v>
      </c>
      <c r="AC167" s="94">
        <v>25</v>
      </c>
      <c r="AE167" s="191" t="e">
        <f t="shared" si="149"/>
        <v>#REF!</v>
      </c>
      <c r="AF167" t="e">
        <f t="shared" si="165"/>
        <v>#REF!</v>
      </c>
      <c r="AG167" t="e">
        <f t="shared" si="166"/>
        <v>#REF!</v>
      </c>
      <c r="AH167" t="e">
        <f t="shared" si="167"/>
        <v>#REF!</v>
      </c>
      <c r="AJ167" s="191" t="e">
        <f t="shared" si="150"/>
        <v>#REF!</v>
      </c>
      <c r="AK167" s="231" t="e">
        <f>AJ167+(#REF!+#REF!)</f>
        <v>#REF!</v>
      </c>
      <c r="AL167" s="232"/>
      <c r="AQ167" s="218">
        <v>380</v>
      </c>
      <c r="AR167" s="224">
        <f t="shared" si="151"/>
        <v>0</v>
      </c>
    </row>
    <row r="168" spans="1:44" ht="13.5" x14ac:dyDescent="0.3">
      <c r="A168" s="45" t="s">
        <v>138</v>
      </c>
      <c r="B168" s="98">
        <v>735</v>
      </c>
      <c r="C168" s="151">
        <v>367</v>
      </c>
      <c r="D168" s="92">
        <f>(C168/B168)-1</f>
        <v>-0.50068027210884347</v>
      </c>
      <c r="E168" s="34">
        <v>373</v>
      </c>
      <c r="F168" s="93">
        <f>(C168/E168)-1</f>
        <v>-1.6085790884718509E-2</v>
      </c>
      <c r="G168" s="94">
        <f t="shared" si="159"/>
        <v>7.34</v>
      </c>
      <c r="H168" s="95">
        <f>G168/C168</f>
        <v>0.02</v>
      </c>
      <c r="I168" s="94">
        <v>25</v>
      </c>
      <c r="J168" s="96">
        <f t="shared" si="161"/>
        <v>334.66</v>
      </c>
      <c r="K168" s="97">
        <f t="shared" si="162"/>
        <v>-0.10278820375335118</v>
      </c>
      <c r="L168" s="177"/>
      <c r="M168" s="177"/>
      <c r="N168" s="177"/>
      <c r="O168" s="49"/>
      <c r="Q168" s="208">
        <v>276</v>
      </c>
      <c r="R168" s="31"/>
      <c r="S168" s="99">
        <f t="shared" si="163"/>
        <v>51.32000000000005</v>
      </c>
      <c r="T168" s="12">
        <f t="shared" si="164"/>
        <v>0.15678846388854956</v>
      </c>
      <c r="U168" s="12"/>
      <c r="V168" s="12"/>
      <c r="X168" s="100"/>
      <c r="Y168" s="100"/>
      <c r="AA168" s="94">
        <v>25</v>
      </c>
      <c r="AB168" s="94">
        <v>25</v>
      </c>
      <c r="AC168" s="94">
        <v>25</v>
      </c>
      <c r="AE168" s="191" t="e">
        <f t="shared" si="149"/>
        <v>#REF!</v>
      </c>
      <c r="AF168" t="e">
        <f t="shared" si="165"/>
        <v>#REF!</v>
      </c>
      <c r="AG168" t="e">
        <f t="shared" si="166"/>
        <v>#REF!</v>
      </c>
      <c r="AH168" t="e">
        <f t="shared" si="167"/>
        <v>#REF!</v>
      </c>
      <c r="AJ168" s="191" t="e">
        <f t="shared" si="150"/>
        <v>#REF!</v>
      </c>
      <c r="AK168" s="231" t="e">
        <f>AJ168+(#REF!+#REF!)</f>
        <v>#REF!</v>
      </c>
      <c r="AL168" s="232"/>
      <c r="AQ168" s="221">
        <v>367</v>
      </c>
      <c r="AR168" s="224">
        <f t="shared" si="151"/>
        <v>0</v>
      </c>
    </row>
    <row r="169" spans="1:44" s="166" customFormat="1" ht="13" x14ac:dyDescent="0.3">
      <c r="A169" s="167" t="s">
        <v>238</v>
      </c>
      <c r="B169" s="98">
        <v>760</v>
      </c>
      <c r="C169" s="158">
        <v>380</v>
      </c>
      <c r="D169" s="159">
        <f>(C169/B169)-1</f>
        <v>-0.5</v>
      </c>
      <c r="E169" s="34">
        <v>387</v>
      </c>
      <c r="F169" s="160">
        <f>(C169/E169)-1</f>
        <v>-1.8087855297157618E-2</v>
      </c>
      <c r="G169" s="161">
        <f>$H$15*C169</f>
        <v>7.6000000000000005</v>
      </c>
      <c r="H169" s="162">
        <f>G169/C169</f>
        <v>0.02</v>
      </c>
      <c r="I169" s="161">
        <v>25</v>
      </c>
      <c r="J169" s="96">
        <f>C169-G169-I169</f>
        <v>347.4</v>
      </c>
      <c r="K169" s="97">
        <f>(J169/E169)-1</f>
        <v>-0.10232558139534886</v>
      </c>
      <c r="L169" s="177"/>
      <c r="M169" s="177"/>
      <c r="N169" s="177"/>
      <c r="O169" s="163"/>
      <c r="P169"/>
      <c r="Q169" s="208">
        <v>234</v>
      </c>
      <c r="R169" s="164"/>
      <c r="S169" s="99">
        <f t="shared" si="163"/>
        <v>105.79999999999995</v>
      </c>
      <c r="T169" s="12">
        <f>S169/(S169+Q169)</f>
        <v>0.31135962330782802</v>
      </c>
      <c r="U169" s="12"/>
      <c r="V169" s="12"/>
      <c r="W169" s="164"/>
      <c r="X169" s="165"/>
      <c r="Y169" s="165"/>
      <c r="Z169"/>
      <c r="AA169" s="161">
        <v>25</v>
      </c>
      <c r="AB169" s="213">
        <v>25</v>
      </c>
      <c r="AC169" s="213">
        <v>25</v>
      </c>
      <c r="AD169" s="164"/>
      <c r="AE169" s="191" t="e">
        <f t="shared" si="149"/>
        <v>#REF!</v>
      </c>
      <c r="AF169" t="e">
        <f t="shared" si="165"/>
        <v>#REF!</v>
      </c>
      <c r="AG169" t="e">
        <f t="shared" si="166"/>
        <v>#REF!</v>
      </c>
      <c r="AH169" t="e">
        <f t="shared" si="167"/>
        <v>#REF!</v>
      </c>
      <c r="AJ169" s="191" t="e">
        <f t="shared" si="150"/>
        <v>#REF!</v>
      </c>
      <c r="AK169" s="231" t="e">
        <f>AJ169+(#REF!+#REF!)</f>
        <v>#REF!</v>
      </c>
      <c r="AL169" s="232"/>
      <c r="AM169" s="226"/>
      <c r="AN169" s="233"/>
      <c r="AO169" s="233"/>
      <c r="AQ169" s="218">
        <v>380</v>
      </c>
      <c r="AR169" s="224">
        <f t="shared" si="151"/>
        <v>0</v>
      </c>
    </row>
    <row r="170" spans="1:44" x14ac:dyDescent="0.25">
      <c r="A170" s="46" t="s">
        <v>139</v>
      </c>
      <c r="B170" s="98">
        <v>3050</v>
      </c>
      <c r="C170" s="151">
        <v>1296</v>
      </c>
      <c r="D170" s="92">
        <f t="shared" si="171"/>
        <v>-0.57508196721311478</v>
      </c>
      <c r="E170" s="34">
        <v>1485</v>
      </c>
      <c r="F170" s="93">
        <f t="shared" si="172"/>
        <v>-0.12727272727272732</v>
      </c>
      <c r="G170" s="94">
        <f t="shared" si="159"/>
        <v>25.92</v>
      </c>
      <c r="H170" s="95">
        <f t="shared" si="173"/>
        <v>0.02</v>
      </c>
      <c r="I170" s="94">
        <v>20</v>
      </c>
      <c r="J170" s="96">
        <f t="shared" si="161"/>
        <v>1250.08</v>
      </c>
      <c r="K170" s="97">
        <f t="shared" si="162"/>
        <v>-0.15819528619528622</v>
      </c>
      <c r="L170" s="177"/>
      <c r="M170" s="177"/>
      <c r="N170" s="177"/>
      <c r="O170" s="49"/>
      <c r="Q170" s="208">
        <v>1087</v>
      </c>
      <c r="S170" s="99">
        <f t="shared" si="163"/>
        <v>137.15999999999985</v>
      </c>
      <c r="T170" s="12">
        <f t="shared" si="164"/>
        <v>0.11204417723173431</v>
      </c>
      <c r="U170" s="12"/>
      <c r="V170" s="12"/>
      <c r="X170" s="100"/>
      <c r="Y170" s="100"/>
      <c r="AA170" s="94">
        <v>20</v>
      </c>
      <c r="AB170" s="94">
        <v>20</v>
      </c>
      <c r="AC170" s="94">
        <v>20</v>
      </c>
      <c r="AE170" s="191" t="e">
        <f t="shared" si="149"/>
        <v>#REF!</v>
      </c>
      <c r="AF170" t="e">
        <f t="shared" si="165"/>
        <v>#REF!</v>
      </c>
      <c r="AG170" t="e">
        <f t="shared" si="166"/>
        <v>#REF!</v>
      </c>
      <c r="AH170" t="e">
        <f t="shared" si="167"/>
        <v>#REF!</v>
      </c>
      <c r="AJ170" s="191" t="e">
        <f t="shared" si="150"/>
        <v>#REF!</v>
      </c>
      <c r="AK170" s="231" t="e">
        <f>AJ170+(#REF!+#REF!)</f>
        <v>#REF!</v>
      </c>
      <c r="AL170" s="232"/>
      <c r="AQ170" s="218">
        <v>1296</v>
      </c>
      <c r="AR170" s="224">
        <f t="shared" si="151"/>
        <v>0</v>
      </c>
    </row>
    <row r="171" spans="1:44" x14ac:dyDescent="0.25">
      <c r="A171" s="44" t="s">
        <v>140</v>
      </c>
      <c r="B171" s="98">
        <v>1570</v>
      </c>
      <c r="C171" s="151">
        <v>664</v>
      </c>
      <c r="D171" s="92">
        <f>(C171/B171)-1</f>
        <v>-0.5770700636942675</v>
      </c>
      <c r="E171" s="34">
        <v>766</v>
      </c>
      <c r="F171" s="93">
        <f>(C171/E171)-1</f>
        <v>-0.13315926892950392</v>
      </c>
      <c r="G171" s="94">
        <f t="shared" si="159"/>
        <v>13.280000000000001</v>
      </c>
      <c r="H171" s="95">
        <f>G171/C171</f>
        <v>0.02</v>
      </c>
      <c r="I171" s="101">
        <v>20</v>
      </c>
      <c r="J171" s="96">
        <f t="shared" ref="J171:J199" si="174">C171-G171-I171</f>
        <v>630.72</v>
      </c>
      <c r="K171" s="97">
        <f t="shared" ref="K171:K199" si="175">(J171/E171)-1</f>
        <v>-0.17660574412532637</v>
      </c>
      <c r="L171" s="177"/>
      <c r="M171" s="177"/>
      <c r="N171" s="177"/>
      <c r="O171" s="49"/>
      <c r="Q171" s="208">
        <v>539</v>
      </c>
      <c r="S171" s="99">
        <f t="shared" si="163"/>
        <v>78.440000000000055</v>
      </c>
      <c r="T171" s="12">
        <f t="shared" si="164"/>
        <v>0.12704068411505579</v>
      </c>
      <c r="U171" s="12"/>
      <c r="V171" s="12"/>
      <c r="X171" s="100"/>
      <c r="Y171" s="100"/>
      <c r="AA171" s="94">
        <v>20</v>
      </c>
      <c r="AB171" s="101">
        <v>20</v>
      </c>
      <c r="AC171" s="94">
        <v>20</v>
      </c>
      <c r="AE171" s="191" t="e">
        <f t="shared" si="149"/>
        <v>#REF!</v>
      </c>
      <c r="AF171" t="e">
        <f t="shared" si="165"/>
        <v>#REF!</v>
      </c>
      <c r="AG171" t="e">
        <f t="shared" si="166"/>
        <v>#REF!</v>
      </c>
      <c r="AH171" t="e">
        <f t="shared" si="167"/>
        <v>#REF!</v>
      </c>
      <c r="AJ171" s="191" t="e">
        <f t="shared" si="150"/>
        <v>#REF!</v>
      </c>
      <c r="AK171" s="231" t="e">
        <f>AJ171+(#REF!+#REF!)</f>
        <v>#REF!</v>
      </c>
      <c r="AL171" s="232"/>
      <c r="AQ171" s="218">
        <v>664</v>
      </c>
      <c r="AR171" s="224">
        <f t="shared" si="151"/>
        <v>0</v>
      </c>
    </row>
    <row r="172" spans="1:44" x14ac:dyDescent="0.25">
      <c r="A172" s="44" t="s">
        <v>141</v>
      </c>
      <c r="B172" s="98">
        <v>6700</v>
      </c>
      <c r="C172" s="151">
        <v>2621</v>
      </c>
      <c r="D172" s="92">
        <f>(C172/B172)-1</f>
        <v>-0.60880597014925375</v>
      </c>
      <c r="E172" s="34">
        <v>3076</v>
      </c>
      <c r="F172" s="93">
        <f>(C172/E172)-1</f>
        <v>-0.14791937581274384</v>
      </c>
      <c r="G172" s="94">
        <f t="shared" si="159"/>
        <v>52.42</v>
      </c>
      <c r="H172" s="95">
        <f>G172/C172</f>
        <v>0.02</v>
      </c>
      <c r="I172" s="101">
        <v>20</v>
      </c>
      <c r="J172" s="96">
        <f t="shared" si="174"/>
        <v>2548.58</v>
      </c>
      <c r="K172" s="97">
        <f t="shared" si="175"/>
        <v>-0.17146293888166453</v>
      </c>
      <c r="L172" s="177"/>
      <c r="M172" s="177"/>
      <c r="N172" s="177"/>
      <c r="O172" s="49"/>
      <c r="Q172" s="208">
        <v>2684</v>
      </c>
      <c r="S172" s="99">
        <f t="shared" si="163"/>
        <v>-187.84000000000015</v>
      </c>
      <c r="T172" s="12">
        <f t="shared" si="164"/>
        <v>-7.5251586436766937E-2</v>
      </c>
      <c r="U172" s="12"/>
      <c r="V172" s="12"/>
      <c r="X172" s="100"/>
      <c r="Y172" s="100"/>
      <c r="AA172" s="94">
        <v>0</v>
      </c>
      <c r="AB172" s="101">
        <v>20</v>
      </c>
      <c r="AC172" s="94">
        <v>20</v>
      </c>
      <c r="AE172" s="191" t="e">
        <f t="shared" si="149"/>
        <v>#REF!</v>
      </c>
      <c r="AF172" t="e">
        <f t="shared" si="165"/>
        <v>#REF!</v>
      </c>
      <c r="AG172" t="e">
        <f t="shared" si="166"/>
        <v>#REF!</v>
      </c>
      <c r="AH172" t="e">
        <f t="shared" si="167"/>
        <v>#REF!</v>
      </c>
      <c r="AJ172" s="191" t="e">
        <f t="shared" si="150"/>
        <v>#REF!</v>
      </c>
      <c r="AK172" s="231" t="e">
        <f>AJ172+(#REF!+#REF!)</f>
        <v>#REF!</v>
      </c>
      <c r="AL172" s="232"/>
      <c r="AQ172" s="218">
        <v>2621</v>
      </c>
      <c r="AR172" s="224">
        <f t="shared" si="151"/>
        <v>0</v>
      </c>
    </row>
    <row r="173" spans="1:44" x14ac:dyDescent="0.25">
      <c r="A173" s="44" t="s">
        <v>142</v>
      </c>
      <c r="B173" s="98">
        <v>210</v>
      </c>
      <c r="C173" s="151">
        <v>82</v>
      </c>
      <c r="D173" s="92">
        <f>(C173/B173)-1</f>
        <v>-0.60952380952380958</v>
      </c>
      <c r="E173" s="34">
        <v>96</v>
      </c>
      <c r="F173" s="93">
        <f>(C173/E173)-1</f>
        <v>-0.14583333333333337</v>
      </c>
      <c r="G173" s="94">
        <f t="shared" si="159"/>
        <v>1.6400000000000001</v>
      </c>
      <c r="H173" s="95">
        <f>G173/C173</f>
        <v>0.02</v>
      </c>
      <c r="I173" s="101">
        <v>0</v>
      </c>
      <c r="J173" s="96">
        <f t="shared" si="174"/>
        <v>80.36</v>
      </c>
      <c r="K173" s="97">
        <f t="shared" si="175"/>
        <v>-0.16291666666666671</v>
      </c>
      <c r="L173" s="177"/>
      <c r="M173" s="177"/>
      <c r="N173" s="177"/>
      <c r="O173" s="49"/>
      <c r="Q173" s="208">
        <v>62</v>
      </c>
      <c r="S173" s="99">
        <f t="shared" si="163"/>
        <v>16.72</v>
      </c>
      <c r="T173" s="12">
        <f t="shared" si="164"/>
        <v>0.21239837398373981</v>
      </c>
      <c r="U173" s="12"/>
      <c r="V173" s="12"/>
      <c r="X173" s="100"/>
      <c r="Y173" s="100"/>
      <c r="AA173" s="94">
        <v>0</v>
      </c>
      <c r="AB173" s="101">
        <v>0</v>
      </c>
      <c r="AC173" s="94">
        <v>0</v>
      </c>
      <c r="AE173" s="191" t="e">
        <f t="shared" si="149"/>
        <v>#REF!</v>
      </c>
      <c r="AF173" t="e">
        <f t="shared" si="165"/>
        <v>#REF!</v>
      </c>
      <c r="AG173" t="e">
        <f t="shared" si="166"/>
        <v>#REF!</v>
      </c>
      <c r="AH173" t="e">
        <f t="shared" si="167"/>
        <v>#REF!</v>
      </c>
      <c r="AJ173" s="191" t="e">
        <f t="shared" si="150"/>
        <v>#REF!</v>
      </c>
      <c r="AK173" s="231" t="e">
        <f>AJ173+(#REF!+#REF!)</f>
        <v>#REF!</v>
      </c>
      <c r="AL173" s="232"/>
      <c r="AQ173" s="218">
        <v>82</v>
      </c>
      <c r="AR173" s="224">
        <f t="shared" si="151"/>
        <v>0</v>
      </c>
    </row>
    <row r="174" spans="1:44" x14ac:dyDescent="0.25">
      <c r="A174" s="46" t="s">
        <v>143</v>
      </c>
      <c r="B174" s="98">
        <v>1470</v>
      </c>
      <c r="C174" s="151">
        <v>362</v>
      </c>
      <c r="D174" s="92">
        <f t="shared" si="171"/>
        <v>-0.75374149659863943</v>
      </c>
      <c r="E174" s="34">
        <v>725</v>
      </c>
      <c r="F174" s="93">
        <f t="shared" si="172"/>
        <v>-0.50068965517241382</v>
      </c>
      <c r="G174" s="94">
        <f t="shared" si="159"/>
        <v>7.24</v>
      </c>
      <c r="H174" s="95">
        <f t="shared" si="173"/>
        <v>0.02</v>
      </c>
      <c r="I174" s="94">
        <v>5</v>
      </c>
      <c r="J174" s="96">
        <f t="shared" si="174"/>
        <v>349.76</v>
      </c>
      <c r="K174" s="97">
        <f t="shared" si="175"/>
        <v>-0.51757241379310348</v>
      </c>
      <c r="L174" s="177"/>
      <c r="M174" s="177"/>
      <c r="N174" s="177"/>
      <c r="O174" s="49"/>
      <c r="Q174" s="208">
        <v>242</v>
      </c>
      <c r="S174" s="99">
        <f t="shared" si="163"/>
        <v>100.51999999999998</v>
      </c>
      <c r="T174" s="12">
        <f t="shared" si="164"/>
        <v>0.29347191404881462</v>
      </c>
      <c r="U174" s="12"/>
      <c r="V174" s="12"/>
      <c r="X174" s="100"/>
      <c r="Y174" s="100"/>
      <c r="AA174" s="94">
        <v>5</v>
      </c>
      <c r="AB174" s="94">
        <v>5</v>
      </c>
      <c r="AC174" s="94">
        <v>5</v>
      </c>
      <c r="AE174" s="191" t="e">
        <f t="shared" si="149"/>
        <v>#REF!</v>
      </c>
      <c r="AF174" t="e">
        <f t="shared" si="165"/>
        <v>#REF!</v>
      </c>
      <c r="AG174" t="e">
        <f t="shared" si="166"/>
        <v>#REF!</v>
      </c>
      <c r="AH174" t="e">
        <f t="shared" si="167"/>
        <v>#REF!</v>
      </c>
      <c r="AJ174" s="191" t="e">
        <f t="shared" si="150"/>
        <v>#REF!</v>
      </c>
      <c r="AK174" s="231" t="e">
        <f>AJ174+(#REF!+#REF!)</f>
        <v>#REF!</v>
      </c>
      <c r="AL174" s="232"/>
      <c r="AQ174" s="218">
        <v>362</v>
      </c>
      <c r="AR174" s="224">
        <f t="shared" si="151"/>
        <v>0</v>
      </c>
    </row>
    <row r="175" spans="1:44" x14ac:dyDescent="0.25">
      <c r="A175" s="44" t="s">
        <v>144</v>
      </c>
      <c r="B175" s="98">
        <v>1470</v>
      </c>
      <c r="C175" s="151">
        <v>362</v>
      </c>
      <c r="D175" s="92">
        <f t="shared" si="171"/>
        <v>-0.75374149659863943</v>
      </c>
      <c r="E175" s="34">
        <v>725</v>
      </c>
      <c r="F175" s="93">
        <f t="shared" si="172"/>
        <v>-0.50068965517241382</v>
      </c>
      <c r="G175" s="94">
        <f t="shared" si="159"/>
        <v>7.24</v>
      </c>
      <c r="H175" s="95">
        <f t="shared" si="173"/>
        <v>0.02</v>
      </c>
      <c r="I175" s="101">
        <v>5</v>
      </c>
      <c r="J175" s="96">
        <f t="shared" si="174"/>
        <v>349.76</v>
      </c>
      <c r="K175" s="97">
        <f t="shared" si="175"/>
        <v>-0.51757241379310348</v>
      </c>
      <c r="L175" s="177"/>
      <c r="M175" s="177"/>
      <c r="N175" s="177"/>
      <c r="O175" s="49"/>
      <c r="Q175" s="208">
        <v>242</v>
      </c>
      <c r="S175" s="99">
        <f t="shared" si="163"/>
        <v>100.51999999999998</v>
      </c>
      <c r="T175" s="12">
        <f t="shared" si="164"/>
        <v>0.29347191404881462</v>
      </c>
      <c r="U175" s="12"/>
      <c r="V175" s="12"/>
      <c r="X175" s="100"/>
      <c r="Y175" s="100"/>
      <c r="AA175" s="94">
        <v>5</v>
      </c>
      <c r="AB175" s="101">
        <v>5</v>
      </c>
      <c r="AC175" s="94">
        <v>5</v>
      </c>
      <c r="AE175" s="191" t="e">
        <f t="shared" si="149"/>
        <v>#REF!</v>
      </c>
      <c r="AF175" t="e">
        <f t="shared" si="165"/>
        <v>#REF!</v>
      </c>
      <c r="AG175" t="e">
        <f t="shared" si="166"/>
        <v>#REF!</v>
      </c>
      <c r="AH175" t="e">
        <f t="shared" si="167"/>
        <v>#REF!</v>
      </c>
      <c r="AJ175" s="191" t="e">
        <f t="shared" si="150"/>
        <v>#REF!</v>
      </c>
      <c r="AK175" s="231" t="e">
        <f>AJ175+(#REF!+#REF!)</f>
        <v>#REF!</v>
      </c>
      <c r="AL175" s="232"/>
      <c r="AQ175" s="218">
        <v>362</v>
      </c>
      <c r="AR175" s="224">
        <f t="shared" si="151"/>
        <v>0</v>
      </c>
    </row>
    <row r="176" spans="1:44" x14ac:dyDescent="0.25">
      <c r="A176" s="44" t="s">
        <v>145</v>
      </c>
      <c r="B176" s="98">
        <v>1760</v>
      </c>
      <c r="C176" s="151">
        <v>720</v>
      </c>
      <c r="D176" s="92">
        <f t="shared" si="171"/>
        <v>-0.59090909090909083</v>
      </c>
      <c r="E176" s="34">
        <v>837</v>
      </c>
      <c r="F176" s="93">
        <f t="shared" si="172"/>
        <v>-0.13978494623655913</v>
      </c>
      <c r="G176" s="94">
        <f t="shared" si="159"/>
        <v>14.4</v>
      </c>
      <c r="H176" s="95">
        <f t="shared" si="173"/>
        <v>0.02</v>
      </c>
      <c r="I176" s="101">
        <v>5</v>
      </c>
      <c r="J176" s="96">
        <f t="shared" si="174"/>
        <v>700.6</v>
      </c>
      <c r="K176" s="97">
        <f t="shared" si="175"/>
        <v>-0.16296296296296298</v>
      </c>
      <c r="L176" s="177"/>
      <c r="M176" s="177"/>
      <c r="N176" s="177"/>
      <c r="O176" s="49"/>
      <c r="Q176" s="208">
        <v>653</v>
      </c>
      <c r="S176" s="99">
        <f t="shared" si="163"/>
        <v>33.200000000000045</v>
      </c>
      <c r="T176" s="12">
        <f t="shared" si="164"/>
        <v>4.8382395802972961E-2</v>
      </c>
      <c r="U176" s="12"/>
      <c r="V176" s="12"/>
      <c r="X176" s="100"/>
      <c r="Y176" s="100"/>
      <c r="AA176" s="94">
        <v>5</v>
      </c>
      <c r="AB176" s="101">
        <v>5</v>
      </c>
      <c r="AC176" s="94">
        <v>5</v>
      </c>
      <c r="AE176" s="191" t="e">
        <f t="shared" si="149"/>
        <v>#REF!</v>
      </c>
      <c r="AF176" t="e">
        <f t="shared" si="165"/>
        <v>#REF!</v>
      </c>
      <c r="AG176" t="e">
        <f t="shared" si="166"/>
        <v>#REF!</v>
      </c>
      <c r="AH176" t="e">
        <f t="shared" si="167"/>
        <v>#REF!</v>
      </c>
      <c r="AJ176" s="191" t="e">
        <f t="shared" si="150"/>
        <v>#REF!</v>
      </c>
      <c r="AK176" s="231" t="e">
        <f>AJ176+(#REF!+#REF!)</f>
        <v>#REF!</v>
      </c>
      <c r="AL176" s="232"/>
      <c r="AQ176" s="218">
        <v>720</v>
      </c>
      <c r="AR176" s="224">
        <f t="shared" si="151"/>
        <v>0</v>
      </c>
    </row>
    <row r="177" spans="1:44" s="166" customFormat="1" ht="13" x14ac:dyDescent="0.3">
      <c r="A177" s="167" t="s">
        <v>239</v>
      </c>
      <c r="B177" s="98">
        <v>22400</v>
      </c>
      <c r="C177" s="158">
        <v>9388</v>
      </c>
      <c r="D177" s="159">
        <f>(C177/B177)-1</f>
        <v>-0.5808928571428571</v>
      </c>
      <c r="E177" s="34">
        <v>11200</v>
      </c>
      <c r="F177" s="160">
        <f>(C177/E177)-1</f>
        <v>-0.16178571428571431</v>
      </c>
      <c r="G177" s="161">
        <f>$H$15*C177</f>
        <v>187.76</v>
      </c>
      <c r="H177" s="162">
        <f>G177/C177</f>
        <v>0.02</v>
      </c>
      <c r="I177" s="161">
        <v>200</v>
      </c>
      <c r="J177" s="96">
        <f t="shared" ref="J177:J178" si="176">C177-G177-I177</f>
        <v>9000.24</v>
      </c>
      <c r="K177" s="97">
        <f t="shared" ref="K177:K178" si="177">(J177/E177)-1</f>
        <v>-0.19640714285714289</v>
      </c>
      <c r="L177" s="177"/>
      <c r="M177" s="177"/>
      <c r="N177" s="177"/>
      <c r="O177" s="163"/>
      <c r="P177"/>
      <c r="Q177" s="208">
        <v>7770</v>
      </c>
      <c r="R177" s="164"/>
      <c r="S177" s="99">
        <f t="shared" si="163"/>
        <v>1042.4799999999996</v>
      </c>
      <c r="T177" s="12">
        <f t="shared" ref="T177:T178" si="178">S177/(S177+Q177)</f>
        <v>0.11829587130977881</v>
      </c>
      <c r="U177" s="12"/>
      <c r="V177" s="12"/>
      <c r="W177" s="164"/>
      <c r="X177" s="165"/>
      <c r="Y177" s="165"/>
      <c r="Z177"/>
      <c r="AA177" s="161">
        <v>200</v>
      </c>
      <c r="AB177" s="213">
        <v>200</v>
      </c>
      <c r="AC177" s="213">
        <v>200</v>
      </c>
      <c r="AD177" s="164"/>
      <c r="AE177" s="191" t="e">
        <f t="shared" si="149"/>
        <v>#REF!</v>
      </c>
      <c r="AF177" t="e">
        <f t="shared" si="165"/>
        <v>#REF!</v>
      </c>
      <c r="AG177" t="e">
        <f t="shared" si="166"/>
        <v>#REF!</v>
      </c>
      <c r="AH177" t="e">
        <f t="shared" si="167"/>
        <v>#REF!</v>
      </c>
      <c r="AJ177" s="191" t="e">
        <f t="shared" si="150"/>
        <v>#REF!</v>
      </c>
      <c r="AK177" s="231" t="e">
        <f>AJ177+(#REF!+#REF!)</f>
        <v>#REF!</v>
      </c>
      <c r="AL177" s="232"/>
      <c r="AM177" s="226"/>
      <c r="AN177" s="233"/>
      <c r="AO177" s="233"/>
      <c r="AQ177" s="221">
        <v>9388</v>
      </c>
      <c r="AR177" s="224">
        <f t="shared" si="151"/>
        <v>0</v>
      </c>
    </row>
    <row r="178" spans="1:44" s="166" customFormat="1" ht="13" x14ac:dyDescent="0.3">
      <c r="A178" s="167" t="s">
        <v>240</v>
      </c>
      <c r="B178" s="98">
        <v>3300</v>
      </c>
      <c r="C178" s="158">
        <v>1352</v>
      </c>
      <c r="D178" s="159">
        <f>(C178/B178)-1</f>
        <v>-0.59030303030303033</v>
      </c>
      <c r="E178" s="34">
        <v>1650</v>
      </c>
      <c r="F178" s="160">
        <f>(C178/E178)-1</f>
        <v>-0.18060606060606066</v>
      </c>
      <c r="G178" s="161">
        <f>$H$15*C178</f>
        <v>27.04</v>
      </c>
      <c r="H178" s="162">
        <f>G178/C178</f>
        <v>0.02</v>
      </c>
      <c r="I178" s="161">
        <v>0</v>
      </c>
      <c r="J178" s="96">
        <f t="shared" si="176"/>
        <v>1324.96</v>
      </c>
      <c r="K178" s="97">
        <f t="shared" si="177"/>
        <v>-0.19699393939393939</v>
      </c>
      <c r="L178" s="177"/>
      <c r="M178" s="177"/>
      <c r="N178" s="177"/>
      <c r="O178" s="163"/>
      <c r="P178"/>
      <c r="Q178" s="208">
        <v>1140</v>
      </c>
      <c r="R178" s="164"/>
      <c r="S178" s="99">
        <f t="shared" si="163"/>
        <v>157.92000000000007</v>
      </c>
      <c r="T178" s="12">
        <f t="shared" si="178"/>
        <v>0.12167159763313615</v>
      </c>
      <c r="U178" s="12"/>
      <c r="V178" s="12"/>
      <c r="W178" s="164"/>
      <c r="X178" s="165"/>
      <c r="Y178" s="165"/>
      <c r="Z178"/>
      <c r="AA178" s="161">
        <v>0</v>
      </c>
      <c r="AB178" s="213">
        <v>0</v>
      </c>
      <c r="AC178" s="213">
        <v>0</v>
      </c>
      <c r="AD178" s="164"/>
      <c r="AE178" s="191" t="e">
        <f t="shared" si="149"/>
        <v>#REF!</v>
      </c>
      <c r="AF178" t="e">
        <f t="shared" si="165"/>
        <v>#REF!</v>
      </c>
      <c r="AG178" t="e">
        <f t="shared" si="166"/>
        <v>#REF!</v>
      </c>
      <c r="AH178" t="e">
        <f t="shared" si="167"/>
        <v>#REF!</v>
      </c>
      <c r="AJ178" s="191" t="e">
        <f t="shared" si="150"/>
        <v>#REF!</v>
      </c>
      <c r="AK178" s="231" t="e">
        <f>AJ178+(#REF!+#REF!)</f>
        <v>#REF!</v>
      </c>
      <c r="AL178" s="232"/>
      <c r="AM178" s="226"/>
      <c r="AN178" s="233"/>
      <c r="AO178" s="233"/>
      <c r="AQ178" s="218">
        <v>1352</v>
      </c>
      <c r="AR178" s="224">
        <f t="shared" si="151"/>
        <v>0</v>
      </c>
    </row>
    <row r="179" spans="1:44" x14ac:dyDescent="0.25">
      <c r="A179" s="44" t="s">
        <v>146</v>
      </c>
      <c r="B179" s="98">
        <v>550</v>
      </c>
      <c r="C179" s="151">
        <v>250</v>
      </c>
      <c r="D179" s="92">
        <f t="shared" si="171"/>
        <v>-0.54545454545454541</v>
      </c>
      <c r="E179" s="34">
        <v>268</v>
      </c>
      <c r="F179" s="93">
        <f t="shared" si="172"/>
        <v>-6.7164179104477584E-2</v>
      </c>
      <c r="G179" s="94">
        <f t="shared" si="159"/>
        <v>5</v>
      </c>
      <c r="H179" s="95">
        <f t="shared" si="173"/>
        <v>0.02</v>
      </c>
      <c r="I179" s="101">
        <v>5</v>
      </c>
      <c r="J179" s="96">
        <f t="shared" si="174"/>
        <v>240</v>
      </c>
      <c r="K179" s="97">
        <f t="shared" si="175"/>
        <v>-0.10447761194029848</v>
      </c>
      <c r="L179" s="177"/>
      <c r="M179" s="177"/>
      <c r="N179" s="177"/>
      <c r="O179" s="49"/>
      <c r="Q179" s="208">
        <v>220</v>
      </c>
      <c r="S179" s="99">
        <f t="shared" si="163"/>
        <v>15</v>
      </c>
      <c r="T179" s="12">
        <f t="shared" si="164"/>
        <v>6.3829787234042548E-2</v>
      </c>
      <c r="U179" s="12"/>
      <c r="V179" s="12"/>
      <c r="X179" s="100"/>
      <c r="Y179" s="100"/>
      <c r="AA179" s="94">
        <v>5</v>
      </c>
      <c r="AB179" s="101">
        <v>5</v>
      </c>
      <c r="AC179" s="94">
        <v>5</v>
      </c>
      <c r="AE179" s="191" t="e">
        <f t="shared" si="149"/>
        <v>#REF!</v>
      </c>
      <c r="AF179" t="e">
        <f t="shared" si="165"/>
        <v>#REF!</v>
      </c>
      <c r="AG179" t="e">
        <f t="shared" si="166"/>
        <v>#REF!</v>
      </c>
      <c r="AH179" t="e">
        <f t="shared" si="167"/>
        <v>#REF!</v>
      </c>
      <c r="AJ179" s="191" t="e">
        <f t="shared" si="150"/>
        <v>#REF!</v>
      </c>
      <c r="AK179" s="231" t="e">
        <f>AJ179+(#REF!+#REF!)</f>
        <v>#REF!</v>
      </c>
      <c r="AL179" s="232"/>
      <c r="AQ179" s="218">
        <v>250</v>
      </c>
      <c r="AR179" s="224">
        <f t="shared" si="151"/>
        <v>0</v>
      </c>
    </row>
    <row r="180" spans="1:44" x14ac:dyDescent="0.25">
      <c r="A180" s="44" t="s">
        <v>147</v>
      </c>
      <c r="B180" s="98">
        <v>1140</v>
      </c>
      <c r="C180" s="151">
        <v>449</v>
      </c>
      <c r="D180" s="92">
        <f t="shared" si="171"/>
        <v>-0.60614035087719298</v>
      </c>
      <c r="E180" s="34">
        <v>524</v>
      </c>
      <c r="F180" s="93">
        <f t="shared" si="172"/>
        <v>-0.14312977099236646</v>
      </c>
      <c r="G180" s="94">
        <f t="shared" si="159"/>
        <v>8.98</v>
      </c>
      <c r="H180" s="95">
        <f t="shared" si="173"/>
        <v>0.02</v>
      </c>
      <c r="I180" s="101">
        <v>5</v>
      </c>
      <c r="J180" s="96">
        <f t="shared" si="174"/>
        <v>435.02</v>
      </c>
      <c r="K180" s="97">
        <f t="shared" si="175"/>
        <v>-0.16980916030534354</v>
      </c>
      <c r="L180" s="177"/>
      <c r="M180" s="177"/>
      <c r="N180" s="177"/>
      <c r="O180" s="49"/>
      <c r="Q180" s="208">
        <v>360</v>
      </c>
      <c r="S180" s="99">
        <f t="shared" si="163"/>
        <v>66.039999999999964</v>
      </c>
      <c r="T180" s="12">
        <f t="shared" si="164"/>
        <v>0.15500891935029568</v>
      </c>
      <c r="U180" s="12"/>
      <c r="V180" s="12"/>
      <c r="X180" s="100"/>
      <c r="Y180" s="100"/>
      <c r="AA180" s="94">
        <v>5</v>
      </c>
      <c r="AB180" s="101">
        <v>5</v>
      </c>
      <c r="AC180" s="94">
        <v>5</v>
      </c>
      <c r="AE180" s="191" t="e">
        <f t="shared" si="149"/>
        <v>#REF!</v>
      </c>
      <c r="AF180" t="e">
        <f t="shared" si="165"/>
        <v>#REF!</v>
      </c>
      <c r="AG180" t="e">
        <f t="shared" si="166"/>
        <v>#REF!</v>
      </c>
      <c r="AH180" t="e">
        <f t="shared" si="167"/>
        <v>#REF!</v>
      </c>
      <c r="AJ180" s="191" t="e">
        <f t="shared" si="150"/>
        <v>#REF!</v>
      </c>
      <c r="AK180" s="231" t="e">
        <f>AJ180+(#REF!+#REF!)</f>
        <v>#REF!</v>
      </c>
      <c r="AL180" s="232"/>
      <c r="AQ180" s="218">
        <v>449</v>
      </c>
      <c r="AR180" s="224">
        <f t="shared" si="151"/>
        <v>0</v>
      </c>
    </row>
    <row r="181" spans="1:44" x14ac:dyDescent="0.25">
      <c r="A181" s="44" t="s">
        <v>148</v>
      </c>
      <c r="B181" s="98">
        <v>1140</v>
      </c>
      <c r="C181" s="151">
        <v>449</v>
      </c>
      <c r="D181" s="92">
        <f t="shared" si="171"/>
        <v>-0.60614035087719298</v>
      </c>
      <c r="E181" s="34">
        <v>524</v>
      </c>
      <c r="F181" s="93">
        <f t="shared" si="172"/>
        <v>-0.14312977099236646</v>
      </c>
      <c r="G181" s="94">
        <f t="shared" si="159"/>
        <v>8.98</v>
      </c>
      <c r="H181" s="95">
        <f t="shared" si="173"/>
        <v>0.02</v>
      </c>
      <c r="I181" s="101">
        <v>5</v>
      </c>
      <c r="J181" s="96">
        <f t="shared" si="174"/>
        <v>435.02</v>
      </c>
      <c r="K181" s="97">
        <f t="shared" si="175"/>
        <v>-0.16980916030534354</v>
      </c>
      <c r="L181" s="177"/>
      <c r="M181" s="177"/>
      <c r="N181" s="177"/>
      <c r="O181" s="49"/>
      <c r="Q181" s="208">
        <v>506</v>
      </c>
      <c r="S181" s="99">
        <f t="shared" si="163"/>
        <v>-79.960000000000036</v>
      </c>
      <c r="T181" s="12">
        <f t="shared" si="164"/>
        <v>-0.18768190780208441</v>
      </c>
      <c r="U181" s="12"/>
      <c r="V181" s="12"/>
      <c r="X181" s="100"/>
      <c r="Y181" s="100"/>
      <c r="AA181" s="94">
        <v>5</v>
      </c>
      <c r="AB181" s="101">
        <v>5</v>
      </c>
      <c r="AC181" s="94">
        <v>5</v>
      </c>
      <c r="AE181" s="191" t="e">
        <f t="shared" si="149"/>
        <v>#REF!</v>
      </c>
      <c r="AF181" t="e">
        <f t="shared" si="165"/>
        <v>#REF!</v>
      </c>
      <c r="AG181" t="e">
        <f t="shared" si="166"/>
        <v>#REF!</v>
      </c>
      <c r="AH181" t="e">
        <f t="shared" si="167"/>
        <v>#REF!</v>
      </c>
      <c r="AJ181" s="191" t="e">
        <f t="shared" si="150"/>
        <v>#REF!</v>
      </c>
      <c r="AK181" s="231" t="e">
        <f>AJ181+(#REF!+#REF!)</f>
        <v>#REF!</v>
      </c>
      <c r="AL181" s="232"/>
      <c r="AQ181" s="218">
        <v>449</v>
      </c>
      <c r="AR181" s="224">
        <f t="shared" si="151"/>
        <v>0</v>
      </c>
    </row>
    <row r="182" spans="1:44" x14ac:dyDescent="0.25">
      <c r="A182" s="44" t="s">
        <v>149</v>
      </c>
      <c r="B182" s="98">
        <v>1140</v>
      </c>
      <c r="C182" s="151">
        <v>449</v>
      </c>
      <c r="D182" s="92">
        <f t="shared" si="171"/>
        <v>-0.60614035087719298</v>
      </c>
      <c r="E182" s="34">
        <v>524</v>
      </c>
      <c r="F182" s="93">
        <f t="shared" si="172"/>
        <v>-0.14312977099236646</v>
      </c>
      <c r="G182" s="94">
        <f t="shared" si="159"/>
        <v>8.98</v>
      </c>
      <c r="H182" s="95">
        <f t="shared" si="173"/>
        <v>0.02</v>
      </c>
      <c r="I182" s="101">
        <v>5</v>
      </c>
      <c r="J182" s="96">
        <f t="shared" si="174"/>
        <v>435.02</v>
      </c>
      <c r="K182" s="97">
        <f t="shared" si="175"/>
        <v>-0.16980916030534354</v>
      </c>
      <c r="L182" s="177"/>
      <c r="M182" s="177"/>
      <c r="N182" s="177"/>
      <c r="O182" s="49"/>
      <c r="Q182" s="208">
        <v>506</v>
      </c>
      <c r="S182" s="99">
        <f t="shared" ref="S182:S213" si="179">J182-0.02*C182-Q182</f>
        <v>-79.960000000000036</v>
      </c>
      <c r="T182" s="12">
        <f t="shared" si="164"/>
        <v>-0.18768190780208441</v>
      </c>
      <c r="U182" s="12"/>
      <c r="V182" s="12"/>
      <c r="X182" s="100"/>
      <c r="Y182" s="100"/>
      <c r="AA182" s="94">
        <v>5</v>
      </c>
      <c r="AB182" s="101">
        <v>5</v>
      </c>
      <c r="AC182" s="94">
        <v>5</v>
      </c>
      <c r="AE182" s="191" t="e">
        <f t="shared" si="149"/>
        <v>#REF!</v>
      </c>
      <c r="AF182" t="e">
        <f t="shared" ref="AF182:AF213" si="180">ROUND(C182*$AF$14,2)</f>
        <v>#REF!</v>
      </c>
      <c r="AG182" t="e">
        <f t="shared" ref="AG182:AG213" si="181">ROUND($AG$14*C182,2)</f>
        <v>#REF!</v>
      </c>
      <c r="AH182" t="e">
        <f t="shared" ref="AH182:AH213" si="182">ROUND($AH$14*C182,2)</f>
        <v>#REF!</v>
      </c>
      <c r="AJ182" s="191" t="e">
        <f t="shared" si="150"/>
        <v>#REF!</v>
      </c>
      <c r="AK182" s="231" t="e">
        <f>AJ182+(#REF!+#REF!)</f>
        <v>#REF!</v>
      </c>
      <c r="AL182" s="232"/>
      <c r="AQ182" s="218">
        <v>449</v>
      </c>
      <c r="AR182" s="224">
        <f t="shared" si="151"/>
        <v>0</v>
      </c>
    </row>
    <row r="183" spans="1:44" ht="13.5" x14ac:dyDescent="0.3">
      <c r="A183" s="45" t="s">
        <v>150</v>
      </c>
      <c r="B183" s="98">
        <v>350</v>
      </c>
      <c r="C183" s="151">
        <v>135</v>
      </c>
      <c r="D183" s="92">
        <f>(C183/B183)-1</f>
        <v>-0.61428571428571432</v>
      </c>
      <c r="E183" s="34">
        <v>151</v>
      </c>
      <c r="F183" s="93">
        <f>(C183/E183)-1</f>
        <v>-0.10596026490066224</v>
      </c>
      <c r="G183" s="94">
        <f t="shared" si="159"/>
        <v>2.7</v>
      </c>
      <c r="H183" s="95">
        <f>G183/C183</f>
        <v>0.02</v>
      </c>
      <c r="I183" s="94">
        <v>5</v>
      </c>
      <c r="J183" s="96">
        <f t="shared" si="174"/>
        <v>127.30000000000001</v>
      </c>
      <c r="K183" s="97">
        <f t="shared" si="175"/>
        <v>-0.15695364238410592</v>
      </c>
      <c r="L183" s="177"/>
      <c r="M183" s="177"/>
      <c r="N183" s="177"/>
      <c r="O183" s="49"/>
      <c r="Q183" s="208">
        <v>85</v>
      </c>
      <c r="R183" s="31"/>
      <c r="S183" s="99">
        <f t="shared" si="179"/>
        <v>39.600000000000009</v>
      </c>
      <c r="T183" s="12">
        <f t="shared" si="164"/>
        <v>0.31781701444622795</v>
      </c>
      <c r="U183" s="12"/>
      <c r="V183" s="12"/>
      <c r="X183" s="100"/>
      <c r="Y183" s="100"/>
      <c r="AA183" s="94">
        <v>5</v>
      </c>
      <c r="AB183" s="94">
        <v>5</v>
      </c>
      <c r="AC183" s="94">
        <v>5</v>
      </c>
      <c r="AE183" s="191" t="e">
        <f t="shared" si="149"/>
        <v>#REF!</v>
      </c>
      <c r="AF183" t="e">
        <f t="shared" si="180"/>
        <v>#REF!</v>
      </c>
      <c r="AG183" t="e">
        <f t="shared" si="181"/>
        <v>#REF!</v>
      </c>
      <c r="AH183" t="e">
        <f t="shared" si="182"/>
        <v>#REF!</v>
      </c>
      <c r="AJ183" s="191" t="e">
        <f t="shared" si="150"/>
        <v>#REF!</v>
      </c>
      <c r="AK183" s="231" t="e">
        <f>AJ183+(#REF!+#REF!)</f>
        <v>#REF!</v>
      </c>
      <c r="AL183" s="232"/>
      <c r="AQ183" s="218">
        <v>135</v>
      </c>
      <c r="AR183" s="224">
        <f t="shared" si="151"/>
        <v>0</v>
      </c>
    </row>
    <row r="184" spans="1:44" ht="13.5" x14ac:dyDescent="0.3">
      <c r="A184" s="45" t="s">
        <v>151</v>
      </c>
      <c r="B184" s="98">
        <v>2000</v>
      </c>
      <c r="C184" s="151">
        <v>778</v>
      </c>
      <c r="D184" s="92">
        <f>(C184/B184)-1</f>
        <v>-0.61099999999999999</v>
      </c>
      <c r="E184" s="34">
        <v>908</v>
      </c>
      <c r="F184" s="93">
        <f>(C184/E184)-1</f>
        <v>-0.14317180616740088</v>
      </c>
      <c r="G184" s="94">
        <f t="shared" si="159"/>
        <v>15.56</v>
      </c>
      <c r="H184" s="95">
        <f>G184/C184</f>
        <v>0.02</v>
      </c>
      <c r="I184" s="94">
        <v>5</v>
      </c>
      <c r="J184" s="96">
        <f t="shared" si="174"/>
        <v>757.44</v>
      </c>
      <c r="K184" s="97">
        <f t="shared" si="175"/>
        <v>-0.16581497797356826</v>
      </c>
      <c r="L184" s="177"/>
      <c r="M184" s="177"/>
      <c r="N184" s="177"/>
      <c r="O184" s="49"/>
      <c r="Q184" s="208">
        <v>605</v>
      </c>
      <c r="R184" s="31"/>
      <c r="S184" s="99">
        <f t="shared" si="179"/>
        <v>136.88000000000011</v>
      </c>
      <c r="T184" s="12">
        <f t="shared" si="164"/>
        <v>0.18450423249042983</v>
      </c>
      <c r="U184" s="12"/>
      <c r="V184" s="12"/>
      <c r="X184" s="100"/>
      <c r="Y184" s="100"/>
      <c r="AA184" s="94">
        <v>5</v>
      </c>
      <c r="AB184" s="94">
        <v>5</v>
      </c>
      <c r="AC184" s="94">
        <v>5</v>
      </c>
      <c r="AE184" s="191" t="e">
        <f t="shared" si="149"/>
        <v>#REF!</v>
      </c>
      <c r="AF184" t="e">
        <f t="shared" si="180"/>
        <v>#REF!</v>
      </c>
      <c r="AG184" t="e">
        <f t="shared" si="181"/>
        <v>#REF!</v>
      </c>
      <c r="AH184" t="e">
        <f t="shared" si="182"/>
        <v>#REF!</v>
      </c>
      <c r="AJ184" s="191" t="e">
        <f t="shared" si="150"/>
        <v>#REF!</v>
      </c>
      <c r="AK184" s="231" t="e">
        <f>AJ184+(#REF!+#REF!)</f>
        <v>#REF!</v>
      </c>
      <c r="AL184" s="232"/>
      <c r="AQ184" s="218">
        <v>778</v>
      </c>
      <c r="AR184" s="224">
        <f t="shared" si="151"/>
        <v>0</v>
      </c>
    </row>
    <row r="185" spans="1:44" ht="13.5" x14ac:dyDescent="0.3">
      <c r="A185" s="45" t="s">
        <v>152</v>
      </c>
      <c r="B185" s="98">
        <v>1140</v>
      </c>
      <c r="C185" s="151">
        <v>449</v>
      </c>
      <c r="D185" s="92">
        <f>(C185/B185)-1</f>
        <v>-0.60614035087719298</v>
      </c>
      <c r="E185" s="34">
        <v>524</v>
      </c>
      <c r="F185" s="93">
        <f>(C185/E185)-1</f>
        <v>-0.14312977099236646</v>
      </c>
      <c r="G185" s="94">
        <f t="shared" si="159"/>
        <v>8.98</v>
      </c>
      <c r="H185" s="95">
        <f>G185/C185</f>
        <v>0.02</v>
      </c>
      <c r="I185" s="94">
        <v>5</v>
      </c>
      <c r="J185" s="96">
        <f t="shared" si="174"/>
        <v>435.02</v>
      </c>
      <c r="K185" s="97">
        <f t="shared" si="175"/>
        <v>-0.16980916030534354</v>
      </c>
      <c r="L185" s="177"/>
      <c r="M185" s="177"/>
      <c r="N185" s="177"/>
      <c r="O185" s="49"/>
      <c r="Q185" s="208">
        <v>539</v>
      </c>
      <c r="R185" s="31"/>
      <c r="S185" s="99">
        <f t="shared" si="179"/>
        <v>-112.96000000000004</v>
      </c>
      <c r="T185" s="12">
        <f t="shared" si="164"/>
        <v>-0.26513942352830733</v>
      </c>
      <c r="U185" s="12"/>
      <c r="V185" s="12"/>
      <c r="X185" s="100"/>
      <c r="Y185" s="100"/>
      <c r="AA185" s="94">
        <v>5</v>
      </c>
      <c r="AB185" s="94">
        <v>5</v>
      </c>
      <c r="AC185" s="94">
        <v>5</v>
      </c>
      <c r="AE185" s="191" t="e">
        <f t="shared" si="149"/>
        <v>#REF!</v>
      </c>
      <c r="AF185" t="e">
        <f t="shared" si="180"/>
        <v>#REF!</v>
      </c>
      <c r="AG185" t="e">
        <f t="shared" si="181"/>
        <v>#REF!</v>
      </c>
      <c r="AH185" t="e">
        <f t="shared" si="182"/>
        <v>#REF!</v>
      </c>
      <c r="AJ185" s="191" t="e">
        <f t="shared" si="150"/>
        <v>#REF!</v>
      </c>
      <c r="AK185" s="231" t="e">
        <f>AJ185+(#REF!+#REF!)</f>
        <v>#REF!</v>
      </c>
      <c r="AL185" s="232"/>
      <c r="AQ185" s="218">
        <v>449</v>
      </c>
      <c r="AR185" s="224">
        <f t="shared" si="151"/>
        <v>0</v>
      </c>
    </row>
    <row r="186" spans="1:44" x14ac:dyDescent="0.25">
      <c r="A186" s="46" t="s">
        <v>153</v>
      </c>
      <c r="B186" s="98">
        <v>865</v>
      </c>
      <c r="C186" s="151">
        <v>372</v>
      </c>
      <c r="D186" s="92">
        <f t="shared" si="171"/>
        <v>-0.5699421965317919</v>
      </c>
      <c r="E186" s="34">
        <v>432</v>
      </c>
      <c r="F186" s="93">
        <f t="shared" si="172"/>
        <v>-0.13888888888888884</v>
      </c>
      <c r="G186" s="94">
        <f t="shared" si="159"/>
        <v>7.44</v>
      </c>
      <c r="H186" s="95">
        <f t="shared" si="173"/>
        <v>0.02</v>
      </c>
      <c r="I186" s="94">
        <v>20</v>
      </c>
      <c r="J186" s="96">
        <f t="shared" si="174"/>
        <v>344.56</v>
      </c>
      <c r="K186" s="97">
        <f t="shared" si="175"/>
        <v>-0.20240740740740737</v>
      </c>
      <c r="L186" s="177"/>
      <c r="M186" s="177"/>
      <c r="N186" s="177"/>
      <c r="O186" s="49"/>
      <c r="Q186" s="208">
        <v>269</v>
      </c>
      <c r="S186" s="99">
        <f t="shared" si="179"/>
        <v>68.12</v>
      </c>
      <c r="T186" s="12">
        <f t="shared" si="164"/>
        <v>0.20206454674893215</v>
      </c>
      <c r="U186" s="12"/>
      <c r="V186" s="12"/>
      <c r="X186" s="100"/>
      <c r="Y186" s="100"/>
      <c r="AA186" s="94">
        <v>20</v>
      </c>
      <c r="AB186" s="94">
        <v>20</v>
      </c>
      <c r="AC186" s="94">
        <v>20</v>
      </c>
      <c r="AE186" s="191" t="e">
        <f t="shared" si="149"/>
        <v>#REF!</v>
      </c>
      <c r="AF186" t="e">
        <f t="shared" si="180"/>
        <v>#REF!</v>
      </c>
      <c r="AG186" t="e">
        <f t="shared" si="181"/>
        <v>#REF!</v>
      </c>
      <c r="AH186" t="e">
        <f t="shared" si="182"/>
        <v>#REF!</v>
      </c>
      <c r="AJ186" s="191" t="e">
        <f t="shared" si="150"/>
        <v>#REF!</v>
      </c>
      <c r="AK186" s="231" t="e">
        <f>AJ186+(#REF!+#REF!)</f>
        <v>#REF!</v>
      </c>
      <c r="AL186" s="232"/>
      <c r="AQ186" s="218">
        <v>372</v>
      </c>
      <c r="AR186" s="224">
        <f t="shared" si="151"/>
        <v>0</v>
      </c>
    </row>
    <row r="187" spans="1:44" x14ac:dyDescent="0.25">
      <c r="A187" s="44" t="s">
        <v>154</v>
      </c>
      <c r="B187" s="98">
        <v>850</v>
      </c>
      <c r="C187" s="151">
        <v>379</v>
      </c>
      <c r="D187" s="92">
        <f t="shared" si="171"/>
        <v>-0.5541176470588236</v>
      </c>
      <c r="E187" s="34">
        <v>405</v>
      </c>
      <c r="F187" s="93">
        <f t="shared" si="172"/>
        <v>-6.419753086419755E-2</v>
      </c>
      <c r="G187" s="94">
        <f t="shared" si="159"/>
        <v>7.58</v>
      </c>
      <c r="H187" s="95">
        <f t="shared" si="173"/>
        <v>0.02</v>
      </c>
      <c r="I187" s="101">
        <v>20</v>
      </c>
      <c r="J187" s="96">
        <f t="shared" si="174"/>
        <v>351.42</v>
      </c>
      <c r="K187" s="97">
        <f t="shared" si="175"/>
        <v>-0.13229629629629625</v>
      </c>
      <c r="L187" s="177"/>
      <c r="M187" s="177"/>
      <c r="N187" s="177"/>
      <c r="O187" s="49"/>
      <c r="Q187" s="208">
        <v>381</v>
      </c>
      <c r="S187" s="99">
        <f t="shared" si="179"/>
        <v>-37.159999999999968</v>
      </c>
      <c r="T187" s="12">
        <f t="shared" si="164"/>
        <v>-0.10807352256863648</v>
      </c>
      <c r="U187" s="12"/>
      <c r="V187" s="12"/>
      <c r="X187" s="100"/>
      <c r="Y187" s="100"/>
      <c r="AA187" s="94">
        <v>20</v>
      </c>
      <c r="AB187" s="101">
        <v>20</v>
      </c>
      <c r="AC187" s="94">
        <v>20</v>
      </c>
      <c r="AE187" s="191" t="e">
        <f t="shared" si="149"/>
        <v>#REF!</v>
      </c>
      <c r="AF187" t="e">
        <f t="shared" si="180"/>
        <v>#REF!</v>
      </c>
      <c r="AG187" t="e">
        <f t="shared" si="181"/>
        <v>#REF!</v>
      </c>
      <c r="AH187" t="e">
        <f t="shared" si="182"/>
        <v>#REF!</v>
      </c>
      <c r="AJ187" s="191" t="e">
        <f t="shared" si="150"/>
        <v>#REF!</v>
      </c>
      <c r="AK187" s="231" t="e">
        <f>AJ187+(#REF!+#REF!)</f>
        <v>#REF!</v>
      </c>
      <c r="AL187" s="232"/>
      <c r="AQ187" s="221">
        <v>379</v>
      </c>
      <c r="AR187" s="224">
        <f>AQ187-C187</f>
        <v>0</v>
      </c>
    </row>
    <row r="188" spans="1:44" x14ac:dyDescent="0.25">
      <c r="A188" s="44" t="s">
        <v>155</v>
      </c>
      <c r="B188" s="98">
        <v>945</v>
      </c>
      <c r="C188" s="151">
        <v>404</v>
      </c>
      <c r="D188" s="92">
        <f t="shared" si="171"/>
        <v>-0.57248677248677249</v>
      </c>
      <c r="E188" s="34">
        <v>459</v>
      </c>
      <c r="F188" s="93">
        <f t="shared" si="172"/>
        <v>-0.11982570806100223</v>
      </c>
      <c r="G188" s="94">
        <f t="shared" si="159"/>
        <v>8.08</v>
      </c>
      <c r="H188" s="95">
        <f t="shared" si="173"/>
        <v>0.02</v>
      </c>
      <c r="I188" s="101">
        <v>20</v>
      </c>
      <c r="J188" s="96">
        <f t="shared" si="174"/>
        <v>375.92</v>
      </c>
      <c r="K188" s="97">
        <f t="shared" si="175"/>
        <v>-0.1810021786492374</v>
      </c>
      <c r="L188" s="177"/>
      <c r="M188" s="177"/>
      <c r="N188" s="177"/>
      <c r="O188" s="49"/>
      <c r="Q188" s="208">
        <v>476</v>
      </c>
      <c r="S188" s="99">
        <f t="shared" si="179"/>
        <v>-108.15999999999997</v>
      </c>
      <c r="T188" s="12">
        <f t="shared" si="164"/>
        <v>-0.29404088734232264</v>
      </c>
      <c r="U188" s="12"/>
      <c r="V188" s="12"/>
      <c r="X188" s="100"/>
      <c r="Y188" s="100"/>
      <c r="AA188" s="94">
        <v>20</v>
      </c>
      <c r="AB188" s="101">
        <v>20</v>
      </c>
      <c r="AC188" s="94">
        <v>20</v>
      </c>
      <c r="AE188" s="191" t="e">
        <f t="shared" si="149"/>
        <v>#REF!</v>
      </c>
      <c r="AF188" t="e">
        <f t="shared" si="180"/>
        <v>#REF!</v>
      </c>
      <c r="AG188" t="e">
        <f t="shared" si="181"/>
        <v>#REF!</v>
      </c>
      <c r="AH188" t="e">
        <f t="shared" si="182"/>
        <v>#REF!</v>
      </c>
      <c r="AJ188" s="191" t="e">
        <f t="shared" si="150"/>
        <v>#REF!</v>
      </c>
      <c r="AK188" s="231" t="e">
        <f>AJ188+(#REF!+#REF!)</f>
        <v>#REF!</v>
      </c>
      <c r="AL188" s="232"/>
      <c r="AQ188" s="218">
        <v>404</v>
      </c>
      <c r="AR188" s="224">
        <f t="shared" ref="AR188:AR231" si="183">AQ188-C188</f>
        <v>0</v>
      </c>
    </row>
    <row r="189" spans="1:44" ht="13.5" x14ac:dyDescent="0.3">
      <c r="A189" s="45" t="s">
        <v>237</v>
      </c>
      <c r="B189" s="98">
        <v>675</v>
      </c>
      <c r="C189" s="151">
        <v>262</v>
      </c>
      <c r="D189" s="92">
        <f t="shared" si="171"/>
        <v>-0.61185185185185187</v>
      </c>
      <c r="E189" s="34">
        <v>302</v>
      </c>
      <c r="F189" s="93">
        <f t="shared" si="172"/>
        <v>-0.13245033112582782</v>
      </c>
      <c r="G189" s="94">
        <f t="shared" si="159"/>
        <v>5.24</v>
      </c>
      <c r="H189" s="95">
        <f t="shared" si="173"/>
        <v>0.02</v>
      </c>
      <c r="I189" s="94">
        <v>5</v>
      </c>
      <c r="J189" s="96">
        <f t="shared" si="174"/>
        <v>251.76</v>
      </c>
      <c r="K189" s="97">
        <f t="shared" si="175"/>
        <v>-0.16635761589403975</v>
      </c>
      <c r="L189" s="177"/>
      <c r="M189" s="177"/>
      <c r="N189" s="177"/>
      <c r="O189" s="49"/>
      <c r="Q189" s="208">
        <v>167</v>
      </c>
      <c r="R189" s="31"/>
      <c r="S189" s="99">
        <f t="shared" si="179"/>
        <v>79.519999999999982</v>
      </c>
      <c r="T189" s="12">
        <f t="shared" si="164"/>
        <v>0.32257017686191786</v>
      </c>
      <c r="U189" s="12"/>
      <c r="V189" s="12"/>
      <c r="X189" s="100"/>
      <c r="Y189" s="100"/>
      <c r="AA189" s="94">
        <v>5</v>
      </c>
      <c r="AB189" s="94">
        <v>5</v>
      </c>
      <c r="AC189" s="94">
        <v>5</v>
      </c>
      <c r="AE189" s="191" t="e">
        <f t="shared" si="149"/>
        <v>#REF!</v>
      </c>
      <c r="AF189" t="e">
        <f t="shared" si="180"/>
        <v>#REF!</v>
      </c>
      <c r="AG189" t="e">
        <f t="shared" si="181"/>
        <v>#REF!</v>
      </c>
      <c r="AH189" t="e">
        <f t="shared" si="182"/>
        <v>#REF!</v>
      </c>
      <c r="AJ189" s="191" t="e">
        <f t="shared" si="150"/>
        <v>#REF!</v>
      </c>
      <c r="AK189" s="231" t="e">
        <f>AJ189+(#REF!+#REF!)</f>
        <v>#REF!</v>
      </c>
      <c r="AL189" s="232"/>
      <c r="AQ189" s="218">
        <v>262</v>
      </c>
      <c r="AR189" s="224">
        <f t="shared" si="183"/>
        <v>0</v>
      </c>
    </row>
    <row r="190" spans="1:44" ht="13.5" x14ac:dyDescent="0.3">
      <c r="A190" s="45" t="s">
        <v>156</v>
      </c>
      <c r="B190" s="98">
        <v>23500</v>
      </c>
      <c r="C190" s="151">
        <v>9039</v>
      </c>
      <c r="D190" s="92">
        <f t="shared" si="171"/>
        <v>-0.61536170212765962</v>
      </c>
      <c r="E190" s="34">
        <v>10598</v>
      </c>
      <c r="F190" s="93">
        <f t="shared" si="172"/>
        <v>-0.14710322702396683</v>
      </c>
      <c r="G190" s="94">
        <f t="shared" si="159"/>
        <v>180.78</v>
      </c>
      <c r="H190" s="95">
        <f t="shared" si="173"/>
        <v>0.02</v>
      </c>
      <c r="I190" s="94">
        <v>25</v>
      </c>
      <c r="J190" s="96">
        <f t="shared" si="174"/>
        <v>8833.2199999999993</v>
      </c>
      <c r="K190" s="97">
        <f t="shared" si="175"/>
        <v>-0.16652009813172308</v>
      </c>
      <c r="L190" s="177"/>
      <c r="M190" s="177"/>
      <c r="N190" s="177"/>
      <c r="O190" s="49"/>
      <c r="Q190" s="208">
        <v>8593</v>
      </c>
      <c r="R190" s="31"/>
      <c r="S190" s="99">
        <f t="shared" si="179"/>
        <v>59.43999999999869</v>
      </c>
      <c r="T190" s="12">
        <f t="shared" si="164"/>
        <v>6.8697384783943834E-3</v>
      </c>
      <c r="U190" s="12"/>
      <c r="V190" s="12"/>
      <c r="X190" s="100"/>
      <c r="Y190" s="100"/>
      <c r="AA190" s="94">
        <v>25</v>
      </c>
      <c r="AB190" s="94">
        <v>25</v>
      </c>
      <c r="AC190" s="94">
        <v>25</v>
      </c>
      <c r="AE190" s="191" t="e">
        <f t="shared" si="149"/>
        <v>#REF!</v>
      </c>
      <c r="AF190" t="e">
        <f t="shared" si="180"/>
        <v>#REF!</v>
      </c>
      <c r="AG190" t="e">
        <f t="shared" si="181"/>
        <v>#REF!</v>
      </c>
      <c r="AH190" t="e">
        <f t="shared" si="182"/>
        <v>#REF!</v>
      </c>
      <c r="AJ190" s="191" t="e">
        <f t="shared" si="150"/>
        <v>#REF!</v>
      </c>
      <c r="AK190" s="231" t="e">
        <f>AJ190+(#REF!+#REF!)</f>
        <v>#REF!</v>
      </c>
      <c r="AL190" s="232"/>
      <c r="AQ190" s="221">
        <v>9039</v>
      </c>
      <c r="AR190" s="224">
        <f t="shared" si="183"/>
        <v>0</v>
      </c>
    </row>
    <row r="191" spans="1:44" x14ac:dyDescent="0.25">
      <c r="A191" s="44" t="s">
        <v>157</v>
      </c>
      <c r="B191" s="98">
        <v>6700</v>
      </c>
      <c r="C191" s="151">
        <v>2667</v>
      </c>
      <c r="D191" s="92">
        <f t="shared" si="171"/>
        <v>-0.60194029850746267</v>
      </c>
      <c r="E191" s="34">
        <v>3076</v>
      </c>
      <c r="F191" s="93">
        <f t="shared" si="172"/>
        <v>-0.13296488946684004</v>
      </c>
      <c r="G191" s="94">
        <f t="shared" si="159"/>
        <v>53.34</v>
      </c>
      <c r="H191" s="95">
        <f t="shared" si="173"/>
        <v>0.02</v>
      </c>
      <c r="I191" s="101">
        <v>65</v>
      </c>
      <c r="J191" s="96">
        <f t="shared" si="174"/>
        <v>2548.66</v>
      </c>
      <c r="K191" s="97">
        <f t="shared" si="175"/>
        <v>-0.1714369310793239</v>
      </c>
      <c r="L191" s="177"/>
      <c r="M191" s="177"/>
      <c r="N191" s="177"/>
      <c r="O191" s="49"/>
      <c r="Q191" s="208">
        <v>2655</v>
      </c>
      <c r="S191" s="99">
        <f t="shared" si="179"/>
        <v>-159.68000000000029</v>
      </c>
      <c r="T191" s="12">
        <f t="shared" si="164"/>
        <v>-6.3991792635814365E-2</v>
      </c>
      <c r="U191" s="12"/>
      <c r="V191" s="12"/>
      <c r="X191" s="100"/>
      <c r="Y191" s="100"/>
      <c r="AA191" s="94">
        <v>65</v>
      </c>
      <c r="AB191" s="101">
        <v>65</v>
      </c>
      <c r="AC191" s="94">
        <v>65</v>
      </c>
      <c r="AE191" s="191" t="e">
        <f t="shared" si="149"/>
        <v>#REF!</v>
      </c>
      <c r="AF191" t="e">
        <f t="shared" si="180"/>
        <v>#REF!</v>
      </c>
      <c r="AG191" t="e">
        <f t="shared" si="181"/>
        <v>#REF!</v>
      </c>
      <c r="AH191" t="e">
        <f t="shared" si="182"/>
        <v>#REF!</v>
      </c>
      <c r="AJ191" s="191" t="e">
        <f t="shared" si="150"/>
        <v>#REF!</v>
      </c>
      <c r="AK191" s="231" t="e">
        <f>AJ191+(#REF!+#REF!)</f>
        <v>#REF!</v>
      </c>
      <c r="AL191" s="232"/>
      <c r="AQ191" s="218">
        <v>2667</v>
      </c>
      <c r="AR191" s="224">
        <f t="shared" si="183"/>
        <v>0</v>
      </c>
    </row>
    <row r="192" spans="1:44" x14ac:dyDescent="0.25">
      <c r="A192" s="44" t="s">
        <v>158</v>
      </c>
      <c r="B192" s="98">
        <v>190</v>
      </c>
      <c r="C192" s="151">
        <v>74</v>
      </c>
      <c r="D192" s="92">
        <f t="shared" si="171"/>
        <v>-0.61052631578947369</v>
      </c>
      <c r="E192" s="34">
        <v>87</v>
      </c>
      <c r="F192" s="93">
        <f t="shared" si="172"/>
        <v>-0.14942528735632188</v>
      </c>
      <c r="G192" s="94">
        <f t="shared" si="159"/>
        <v>1.48</v>
      </c>
      <c r="H192" s="95">
        <f t="shared" si="173"/>
        <v>0.02</v>
      </c>
      <c r="I192" s="101">
        <v>0</v>
      </c>
      <c r="J192" s="96">
        <f t="shared" si="174"/>
        <v>72.52</v>
      </c>
      <c r="K192" s="97">
        <f t="shared" si="175"/>
        <v>-0.16643678160919539</v>
      </c>
      <c r="L192" s="177"/>
      <c r="M192" s="177"/>
      <c r="N192" s="177"/>
      <c r="O192" s="49"/>
      <c r="Q192" s="208">
        <v>53</v>
      </c>
      <c r="S192" s="99">
        <f t="shared" si="179"/>
        <v>18.039999999999992</v>
      </c>
      <c r="T192" s="12">
        <f t="shared" si="164"/>
        <v>0.25394144144144137</v>
      </c>
      <c r="U192" s="12"/>
      <c r="V192" s="12"/>
      <c r="X192" s="100"/>
      <c r="Y192" s="100"/>
      <c r="AA192" s="94">
        <v>0</v>
      </c>
      <c r="AB192" s="101">
        <v>0</v>
      </c>
      <c r="AC192" s="94">
        <v>0</v>
      </c>
      <c r="AE192" s="191" t="e">
        <f t="shared" si="149"/>
        <v>#REF!</v>
      </c>
      <c r="AF192" t="e">
        <f t="shared" si="180"/>
        <v>#REF!</v>
      </c>
      <c r="AG192" t="e">
        <f t="shared" si="181"/>
        <v>#REF!</v>
      </c>
      <c r="AH192" t="e">
        <f t="shared" si="182"/>
        <v>#REF!</v>
      </c>
      <c r="AJ192" s="191" t="e">
        <f t="shared" si="150"/>
        <v>#REF!</v>
      </c>
      <c r="AK192" s="231" t="e">
        <f>AJ192+(#REF!+#REF!)</f>
        <v>#REF!</v>
      </c>
      <c r="AL192" s="232"/>
      <c r="AQ192" s="218">
        <v>74</v>
      </c>
      <c r="AR192" s="224">
        <f t="shared" si="183"/>
        <v>0</v>
      </c>
    </row>
    <row r="193" spans="1:44" x14ac:dyDescent="0.25">
      <c r="A193" s="44" t="s">
        <v>159</v>
      </c>
      <c r="B193" s="98">
        <v>140</v>
      </c>
      <c r="C193" s="151">
        <v>55</v>
      </c>
      <c r="D193" s="92">
        <f t="shared" si="171"/>
        <v>-0.60714285714285721</v>
      </c>
      <c r="E193" s="34">
        <v>65</v>
      </c>
      <c r="F193" s="93">
        <f t="shared" si="172"/>
        <v>-0.15384615384615385</v>
      </c>
      <c r="G193" s="94">
        <f t="shared" si="159"/>
        <v>1.1000000000000001</v>
      </c>
      <c r="H193" s="95">
        <f t="shared" si="173"/>
        <v>0.02</v>
      </c>
      <c r="I193" s="101">
        <v>0</v>
      </c>
      <c r="J193" s="96">
        <f t="shared" si="174"/>
        <v>53.9</v>
      </c>
      <c r="K193" s="97">
        <f t="shared" si="175"/>
        <v>-0.17076923076923078</v>
      </c>
      <c r="L193" s="177"/>
      <c r="M193" s="177"/>
      <c r="N193" s="177"/>
      <c r="O193" s="49"/>
      <c r="Q193" s="208">
        <v>52</v>
      </c>
      <c r="S193" s="99">
        <f t="shared" si="179"/>
        <v>0.79999999999999716</v>
      </c>
      <c r="T193" s="12">
        <f t="shared" si="164"/>
        <v>1.5151515151515098E-2</v>
      </c>
      <c r="U193" s="12"/>
      <c r="V193" s="12"/>
      <c r="X193" s="100"/>
      <c r="Y193" s="100"/>
      <c r="AA193" s="94">
        <v>0</v>
      </c>
      <c r="AB193" s="101">
        <v>0</v>
      </c>
      <c r="AC193" s="94">
        <v>0</v>
      </c>
      <c r="AE193" s="191" t="e">
        <f t="shared" si="149"/>
        <v>#REF!</v>
      </c>
      <c r="AF193" t="e">
        <f t="shared" si="180"/>
        <v>#REF!</v>
      </c>
      <c r="AG193" t="e">
        <f t="shared" si="181"/>
        <v>#REF!</v>
      </c>
      <c r="AH193" t="e">
        <f t="shared" si="182"/>
        <v>#REF!</v>
      </c>
      <c r="AJ193" s="191" t="e">
        <f t="shared" si="150"/>
        <v>#REF!</v>
      </c>
      <c r="AK193" s="231" t="e">
        <f>AJ193+(#REF!+#REF!)</f>
        <v>#REF!</v>
      </c>
      <c r="AL193" s="232"/>
      <c r="AQ193" s="221">
        <v>55</v>
      </c>
      <c r="AR193" s="224">
        <f t="shared" si="183"/>
        <v>0</v>
      </c>
    </row>
    <row r="194" spans="1:44" x14ac:dyDescent="0.25">
      <c r="A194" s="47" t="s">
        <v>160</v>
      </c>
      <c r="B194" s="98">
        <v>19300</v>
      </c>
      <c r="C194" s="151">
        <v>8678</v>
      </c>
      <c r="D194" s="92">
        <f t="shared" si="171"/>
        <v>-0.55036269430051821</v>
      </c>
      <c r="E194" s="34">
        <v>9650</v>
      </c>
      <c r="F194" s="93">
        <f t="shared" si="172"/>
        <v>-0.1007253886010363</v>
      </c>
      <c r="G194" s="94">
        <f t="shared" si="159"/>
        <v>173.56</v>
      </c>
      <c r="H194" s="95">
        <f t="shared" si="173"/>
        <v>0.02</v>
      </c>
      <c r="I194" s="101">
        <v>65</v>
      </c>
      <c r="J194" s="96">
        <f t="shared" si="174"/>
        <v>8439.44</v>
      </c>
      <c r="K194" s="97">
        <f t="shared" si="175"/>
        <v>-0.12544663212435225</v>
      </c>
      <c r="L194" s="177"/>
      <c r="M194" s="177"/>
      <c r="N194" s="177"/>
      <c r="O194" s="49"/>
      <c r="Q194" s="208">
        <v>8002</v>
      </c>
      <c r="S194" s="99">
        <f t="shared" si="179"/>
        <v>263.88000000000102</v>
      </c>
      <c r="T194" s="12">
        <f t="shared" si="164"/>
        <v>3.192400567150757E-2</v>
      </c>
      <c r="U194" s="12"/>
      <c r="V194" s="12"/>
      <c r="X194" s="100"/>
      <c r="Y194" s="100"/>
      <c r="AA194" s="94">
        <v>65</v>
      </c>
      <c r="AB194" s="101">
        <v>65</v>
      </c>
      <c r="AC194" s="94">
        <v>65</v>
      </c>
      <c r="AE194" s="191" t="e">
        <f t="shared" si="149"/>
        <v>#REF!</v>
      </c>
      <c r="AF194" t="e">
        <f t="shared" si="180"/>
        <v>#REF!</v>
      </c>
      <c r="AG194" t="e">
        <f t="shared" si="181"/>
        <v>#REF!</v>
      </c>
      <c r="AH194" t="e">
        <f t="shared" si="182"/>
        <v>#REF!</v>
      </c>
      <c r="AJ194" s="191" t="e">
        <f t="shared" si="150"/>
        <v>#REF!</v>
      </c>
      <c r="AK194" s="231" t="e">
        <f>AJ194+(#REF!+#REF!)</f>
        <v>#REF!</v>
      </c>
      <c r="AL194" s="232"/>
      <c r="AQ194" s="218">
        <v>8678</v>
      </c>
      <c r="AR194" s="224">
        <f t="shared" si="183"/>
        <v>0</v>
      </c>
    </row>
    <row r="195" spans="1:44" x14ac:dyDescent="0.25">
      <c r="A195" s="47" t="s">
        <v>161</v>
      </c>
      <c r="B195" s="98">
        <v>5200</v>
      </c>
      <c r="C195" s="151">
        <v>2386</v>
      </c>
      <c r="D195" s="92">
        <f t="shared" si="171"/>
        <v>-0.5411538461538461</v>
      </c>
      <c r="E195" s="34">
        <v>2600</v>
      </c>
      <c r="F195" s="93">
        <f t="shared" si="172"/>
        <v>-8.2307692307692304E-2</v>
      </c>
      <c r="G195" s="94">
        <f t="shared" si="159"/>
        <v>47.72</v>
      </c>
      <c r="H195" s="95">
        <f t="shared" si="173"/>
        <v>0.02</v>
      </c>
      <c r="I195" s="101">
        <v>65</v>
      </c>
      <c r="J195" s="96">
        <f t="shared" si="174"/>
        <v>2273.2800000000002</v>
      </c>
      <c r="K195" s="97">
        <f t="shared" si="175"/>
        <v>-0.12566153846153838</v>
      </c>
      <c r="L195" s="177"/>
      <c r="M195" s="177"/>
      <c r="N195" s="177"/>
      <c r="O195" s="49"/>
      <c r="Q195" s="208">
        <v>2153</v>
      </c>
      <c r="S195" s="99">
        <f t="shared" si="179"/>
        <v>72.5600000000004</v>
      </c>
      <c r="T195" s="12">
        <f t="shared" si="164"/>
        <v>3.2603030248566825E-2</v>
      </c>
      <c r="U195" s="12"/>
      <c r="V195" s="12"/>
      <c r="X195" s="100"/>
      <c r="Y195" s="100"/>
      <c r="AA195" s="94">
        <v>65</v>
      </c>
      <c r="AB195" s="101">
        <v>65</v>
      </c>
      <c r="AC195" s="94">
        <v>65</v>
      </c>
      <c r="AE195" s="191" t="e">
        <f t="shared" si="149"/>
        <v>#REF!</v>
      </c>
      <c r="AF195" t="e">
        <f t="shared" si="180"/>
        <v>#REF!</v>
      </c>
      <c r="AG195" t="e">
        <f t="shared" si="181"/>
        <v>#REF!</v>
      </c>
      <c r="AH195" t="e">
        <f t="shared" si="182"/>
        <v>#REF!</v>
      </c>
      <c r="AJ195" s="191" t="e">
        <f t="shared" si="150"/>
        <v>#REF!</v>
      </c>
      <c r="AK195" s="231" t="e">
        <f>AJ195+(#REF!+#REF!)</f>
        <v>#REF!</v>
      </c>
      <c r="AL195" s="232"/>
      <c r="AQ195" s="218">
        <v>2386</v>
      </c>
      <c r="AR195" s="224">
        <f t="shared" si="183"/>
        <v>0</v>
      </c>
    </row>
    <row r="196" spans="1:44" x14ac:dyDescent="0.25">
      <c r="A196" s="47" t="s">
        <v>162</v>
      </c>
      <c r="B196" s="98">
        <v>13500</v>
      </c>
      <c r="C196" s="151">
        <v>6089</v>
      </c>
      <c r="D196" s="92">
        <f t="shared" si="171"/>
        <v>-0.54896296296296299</v>
      </c>
      <c r="E196" s="34">
        <v>6750</v>
      </c>
      <c r="F196" s="93">
        <f t="shared" si="172"/>
        <v>-9.7925925925925972E-2</v>
      </c>
      <c r="G196" s="94">
        <f t="shared" si="159"/>
        <v>121.78</v>
      </c>
      <c r="H196" s="95">
        <f t="shared" si="173"/>
        <v>0.02</v>
      </c>
      <c r="I196" s="101">
        <v>65</v>
      </c>
      <c r="J196" s="96">
        <f t="shared" si="174"/>
        <v>5902.22</v>
      </c>
      <c r="K196" s="97">
        <f t="shared" si="175"/>
        <v>-0.12559703703703695</v>
      </c>
      <c r="L196" s="177"/>
      <c r="M196" s="177"/>
      <c r="N196" s="177"/>
      <c r="O196" s="49"/>
      <c r="Q196" s="208">
        <v>5456</v>
      </c>
      <c r="S196" s="99">
        <f t="shared" si="179"/>
        <v>324.44000000000051</v>
      </c>
      <c r="T196" s="12">
        <f t="shared" si="164"/>
        <v>5.6127215229290588E-2</v>
      </c>
      <c r="U196" s="12"/>
      <c r="V196" s="12"/>
      <c r="X196" s="100"/>
      <c r="Y196" s="100"/>
      <c r="AA196" s="94">
        <v>65</v>
      </c>
      <c r="AB196" s="101">
        <v>65</v>
      </c>
      <c r="AC196" s="94">
        <v>65</v>
      </c>
      <c r="AE196" s="191" t="e">
        <f t="shared" si="149"/>
        <v>#REF!</v>
      </c>
      <c r="AF196" t="e">
        <f t="shared" si="180"/>
        <v>#REF!</v>
      </c>
      <c r="AG196" t="e">
        <f t="shared" si="181"/>
        <v>#REF!</v>
      </c>
      <c r="AH196" t="e">
        <f t="shared" si="182"/>
        <v>#REF!</v>
      </c>
      <c r="AJ196" s="191" t="e">
        <f t="shared" si="150"/>
        <v>#REF!</v>
      </c>
      <c r="AK196" s="231" t="e">
        <f>AJ196+(#REF!+#REF!)</f>
        <v>#REF!</v>
      </c>
      <c r="AL196" s="232"/>
      <c r="AQ196" s="221">
        <v>6089</v>
      </c>
      <c r="AR196" s="224">
        <f t="shared" si="183"/>
        <v>0</v>
      </c>
    </row>
    <row r="197" spans="1:44" x14ac:dyDescent="0.25">
      <c r="A197" s="47" t="s">
        <v>163</v>
      </c>
      <c r="B197" s="98">
        <v>13500</v>
      </c>
      <c r="C197" s="151">
        <v>6089</v>
      </c>
      <c r="D197" s="92">
        <f t="shared" si="171"/>
        <v>-0.54896296296296299</v>
      </c>
      <c r="E197" s="34">
        <v>6750</v>
      </c>
      <c r="F197" s="93">
        <f t="shared" si="172"/>
        <v>-9.7925925925925972E-2</v>
      </c>
      <c r="G197" s="94">
        <f t="shared" si="159"/>
        <v>121.78</v>
      </c>
      <c r="H197" s="95">
        <f t="shared" si="173"/>
        <v>0.02</v>
      </c>
      <c r="I197" s="101">
        <v>65</v>
      </c>
      <c r="J197" s="96">
        <f t="shared" si="174"/>
        <v>5902.22</v>
      </c>
      <c r="K197" s="97">
        <f t="shared" si="175"/>
        <v>-0.12559703703703695</v>
      </c>
      <c r="L197" s="177"/>
      <c r="M197" s="177"/>
      <c r="N197" s="177"/>
      <c r="O197" s="49"/>
      <c r="Q197" s="208">
        <v>5694</v>
      </c>
      <c r="S197" s="99">
        <f t="shared" si="179"/>
        <v>86.440000000000509</v>
      </c>
      <c r="T197" s="12">
        <f t="shared" si="164"/>
        <v>1.4953878943471518E-2</v>
      </c>
      <c r="U197" s="12"/>
      <c r="V197" s="12"/>
      <c r="X197" s="100"/>
      <c r="Y197" s="100"/>
      <c r="AA197" s="94">
        <v>65</v>
      </c>
      <c r="AB197" s="101">
        <v>65</v>
      </c>
      <c r="AC197" s="94">
        <v>65</v>
      </c>
      <c r="AE197" s="191" t="e">
        <f t="shared" si="149"/>
        <v>#REF!</v>
      </c>
      <c r="AF197" t="e">
        <f t="shared" si="180"/>
        <v>#REF!</v>
      </c>
      <c r="AG197" t="e">
        <f t="shared" si="181"/>
        <v>#REF!</v>
      </c>
      <c r="AH197" t="e">
        <f t="shared" si="182"/>
        <v>#REF!</v>
      </c>
      <c r="AJ197" s="191" t="e">
        <f t="shared" si="150"/>
        <v>#REF!</v>
      </c>
      <c r="AK197" s="231" t="e">
        <f>AJ197+(#REF!+#REF!)</f>
        <v>#REF!</v>
      </c>
      <c r="AL197" s="232"/>
      <c r="AQ197" s="221">
        <v>6089</v>
      </c>
      <c r="AR197" s="224">
        <f t="shared" si="183"/>
        <v>0</v>
      </c>
    </row>
    <row r="198" spans="1:44" x14ac:dyDescent="0.25">
      <c r="A198" s="47" t="s">
        <v>164</v>
      </c>
      <c r="B198" s="98">
        <v>500</v>
      </c>
      <c r="C198" s="151">
        <v>224</v>
      </c>
      <c r="D198" s="92">
        <f t="shared" si="171"/>
        <v>-0.55200000000000005</v>
      </c>
      <c r="E198" s="34">
        <v>250</v>
      </c>
      <c r="F198" s="93">
        <f t="shared" si="172"/>
        <v>-0.10399999999999998</v>
      </c>
      <c r="G198" s="94">
        <f t="shared" si="159"/>
        <v>4.4800000000000004</v>
      </c>
      <c r="H198" s="95">
        <f t="shared" si="173"/>
        <v>0.02</v>
      </c>
      <c r="I198" s="101">
        <v>0</v>
      </c>
      <c r="J198" s="96">
        <f t="shared" si="174"/>
        <v>219.52</v>
      </c>
      <c r="K198" s="97">
        <f t="shared" si="175"/>
        <v>-0.12191999999999992</v>
      </c>
      <c r="L198" s="177"/>
      <c r="M198" s="177"/>
      <c r="N198" s="177"/>
      <c r="O198" s="49"/>
      <c r="Q198" s="208">
        <v>192</v>
      </c>
      <c r="S198" s="99">
        <f t="shared" si="179"/>
        <v>23.04000000000002</v>
      </c>
      <c r="T198" s="12">
        <f t="shared" si="164"/>
        <v>0.10714285714285723</v>
      </c>
      <c r="U198" s="12"/>
      <c r="V198" s="12"/>
      <c r="X198" s="100"/>
      <c r="Y198" s="100"/>
      <c r="AA198" s="94">
        <v>0</v>
      </c>
      <c r="AB198" s="101">
        <v>0</v>
      </c>
      <c r="AC198" s="94">
        <v>0</v>
      </c>
      <c r="AE198" s="191" t="e">
        <f t="shared" si="149"/>
        <v>#REF!</v>
      </c>
      <c r="AF198" t="e">
        <f t="shared" si="180"/>
        <v>#REF!</v>
      </c>
      <c r="AG198" t="e">
        <f t="shared" si="181"/>
        <v>#REF!</v>
      </c>
      <c r="AH198" t="e">
        <f t="shared" si="182"/>
        <v>#REF!</v>
      </c>
      <c r="AJ198" s="191" t="e">
        <f t="shared" si="150"/>
        <v>#REF!</v>
      </c>
      <c r="AK198" s="231" t="e">
        <f>AJ198+(#REF!+#REF!)</f>
        <v>#REF!</v>
      </c>
      <c r="AL198" s="232"/>
      <c r="AQ198" s="218">
        <v>224</v>
      </c>
      <c r="AR198" s="224">
        <f t="shared" si="183"/>
        <v>0</v>
      </c>
    </row>
    <row r="199" spans="1:44" x14ac:dyDescent="0.25">
      <c r="A199" s="47" t="s">
        <v>165</v>
      </c>
      <c r="B199" s="98">
        <v>100</v>
      </c>
      <c r="C199" s="151">
        <v>45</v>
      </c>
      <c r="D199" s="92">
        <f t="shared" si="171"/>
        <v>-0.55000000000000004</v>
      </c>
      <c r="E199" s="34">
        <v>50</v>
      </c>
      <c r="F199" s="93">
        <f t="shared" si="172"/>
        <v>-9.9999999999999978E-2</v>
      </c>
      <c r="G199" s="94">
        <f t="shared" si="159"/>
        <v>0.9</v>
      </c>
      <c r="H199" s="95">
        <f t="shared" si="173"/>
        <v>0.02</v>
      </c>
      <c r="I199" s="101">
        <v>0</v>
      </c>
      <c r="J199" s="96">
        <f t="shared" si="174"/>
        <v>44.1</v>
      </c>
      <c r="K199" s="97">
        <f t="shared" si="175"/>
        <v>-0.11799999999999999</v>
      </c>
      <c r="L199" s="177"/>
      <c r="M199" s="177"/>
      <c r="N199" s="177"/>
      <c r="O199" s="49"/>
      <c r="Q199" s="208">
        <v>89</v>
      </c>
      <c r="S199" s="99">
        <f t="shared" si="179"/>
        <v>-45.8</v>
      </c>
      <c r="T199" s="12">
        <f t="shared" si="164"/>
        <v>-1.0601851851851851</v>
      </c>
      <c r="U199" s="12"/>
      <c r="V199" s="12"/>
      <c r="X199" s="100"/>
      <c r="Y199" s="100"/>
      <c r="AA199" s="94">
        <v>0</v>
      </c>
      <c r="AB199" s="101">
        <v>0</v>
      </c>
      <c r="AC199" s="94">
        <v>0</v>
      </c>
      <c r="AE199" s="191" t="e">
        <f t="shared" si="149"/>
        <v>#REF!</v>
      </c>
      <c r="AF199" t="e">
        <f t="shared" si="180"/>
        <v>#REF!</v>
      </c>
      <c r="AG199" t="e">
        <f t="shared" si="181"/>
        <v>#REF!</v>
      </c>
      <c r="AH199" t="e">
        <f t="shared" si="182"/>
        <v>#REF!</v>
      </c>
      <c r="AJ199" s="191" t="e">
        <f t="shared" si="150"/>
        <v>#REF!</v>
      </c>
      <c r="AK199" s="231" t="e">
        <f>AJ199+(#REF!+#REF!)</f>
        <v>#REF!</v>
      </c>
      <c r="AL199" s="232"/>
      <c r="AQ199" s="218">
        <v>45</v>
      </c>
      <c r="AR199" s="224">
        <f t="shared" si="183"/>
        <v>0</v>
      </c>
    </row>
    <row r="200" spans="1:44" x14ac:dyDescent="0.25">
      <c r="A200" s="47" t="s">
        <v>166</v>
      </c>
      <c r="B200" s="98">
        <v>15000</v>
      </c>
      <c r="C200" s="151">
        <v>7092</v>
      </c>
      <c r="D200" s="92">
        <f t="shared" si="171"/>
        <v>-0.5272</v>
      </c>
      <c r="E200" s="34">
        <v>7500</v>
      </c>
      <c r="F200" s="93">
        <f t="shared" si="172"/>
        <v>-5.4400000000000004E-2</v>
      </c>
      <c r="G200" s="94">
        <f t="shared" ref="G200:G231" si="184">$H$15*C200</f>
        <v>141.84</v>
      </c>
      <c r="H200" s="95">
        <f t="shared" si="173"/>
        <v>0.02</v>
      </c>
      <c r="I200" s="101">
        <v>400</v>
      </c>
      <c r="J200" s="96">
        <f t="shared" ref="J200:J231" si="185">C200-G200-I200</f>
        <v>6550.16</v>
      </c>
      <c r="K200" s="97">
        <f t="shared" ref="K200:K231" si="186">(J200/E200)-1</f>
        <v>-0.12664533333333339</v>
      </c>
      <c r="L200" s="177"/>
      <c r="M200" s="177"/>
      <c r="N200" s="177"/>
      <c r="O200" s="49"/>
      <c r="Q200" s="208">
        <v>5671</v>
      </c>
      <c r="S200" s="99">
        <f t="shared" si="179"/>
        <v>737.31999999999971</v>
      </c>
      <c r="T200" s="12">
        <f t="shared" si="164"/>
        <v>0.11505667632078294</v>
      </c>
      <c r="U200" s="12"/>
      <c r="V200" s="12"/>
      <c r="X200" s="100"/>
      <c r="Y200" s="100"/>
      <c r="AA200" s="94">
        <v>400</v>
      </c>
      <c r="AB200" s="101">
        <v>400</v>
      </c>
      <c r="AC200" s="94">
        <v>400</v>
      </c>
      <c r="AE200" s="191" t="e">
        <f t="shared" si="149"/>
        <v>#REF!</v>
      </c>
      <c r="AF200" t="e">
        <f t="shared" si="180"/>
        <v>#REF!</v>
      </c>
      <c r="AG200" t="e">
        <f t="shared" si="181"/>
        <v>#REF!</v>
      </c>
      <c r="AH200" t="e">
        <f t="shared" si="182"/>
        <v>#REF!</v>
      </c>
      <c r="AJ200" s="191" t="e">
        <f t="shared" si="150"/>
        <v>#REF!</v>
      </c>
      <c r="AK200" s="231" t="e">
        <f>AJ200+(#REF!+#REF!)</f>
        <v>#REF!</v>
      </c>
      <c r="AL200" s="232"/>
      <c r="AQ200" s="218">
        <v>7092</v>
      </c>
      <c r="AR200" s="224">
        <f t="shared" si="183"/>
        <v>0</v>
      </c>
    </row>
    <row r="201" spans="1:44" x14ac:dyDescent="0.25">
      <c r="A201" s="47" t="s">
        <v>167</v>
      </c>
      <c r="B201" s="98">
        <v>3600</v>
      </c>
      <c r="C201" s="151">
        <v>1632</v>
      </c>
      <c r="D201" s="92">
        <f t="shared" si="171"/>
        <v>-0.54666666666666663</v>
      </c>
      <c r="E201" s="34">
        <v>1800</v>
      </c>
      <c r="F201" s="93">
        <f t="shared" si="172"/>
        <v>-9.3333333333333379E-2</v>
      </c>
      <c r="G201" s="94">
        <f t="shared" si="184"/>
        <v>32.64</v>
      </c>
      <c r="H201" s="95">
        <f t="shared" si="173"/>
        <v>0.02</v>
      </c>
      <c r="I201" s="101">
        <v>25</v>
      </c>
      <c r="J201" s="96">
        <f t="shared" si="185"/>
        <v>1574.36</v>
      </c>
      <c r="K201" s="97">
        <f t="shared" si="186"/>
        <v>-0.12535555555555566</v>
      </c>
      <c r="L201" s="177"/>
      <c r="M201" s="177"/>
      <c r="N201" s="177"/>
      <c r="O201" s="49"/>
      <c r="Q201" s="208">
        <v>1278</v>
      </c>
      <c r="S201" s="99">
        <f t="shared" si="179"/>
        <v>263.7199999999998</v>
      </c>
      <c r="T201" s="12">
        <f t="shared" si="164"/>
        <v>0.17105570401888789</v>
      </c>
      <c r="U201" s="12"/>
      <c r="V201" s="12"/>
      <c r="X201" s="100"/>
      <c r="Y201" s="100"/>
      <c r="AA201" s="94">
        <v>25</v>
      </c>
      <c r="AB201" s="101">
        <v>25</v>
      </c>
      <c r="AC201" s="94">
        <v>25</v>
      </c>
      <c r="AE201" s="191" t="e">
        <f t="shared" si="149"/>
        <v>#REF!</v>
      </c>
      <c r="AF201" t="e">
        <f t="shared" si="180"/>
        <v>#REF!</v>
      </c>
      <c r="AG201" t="e">
        <f t="shared" si="181"/>
        <v>#REF!</v>
      </c>
      <c r="AH201" t="e">
        <f t="shared" si="182"/>
        <v>#REF!</v>
      </c>
      <c r="AJ201" s="191" t="e">
        <f t="shared" si="150"/>
        <v>#REF!</v>
      </c>
      <c r="AK201" s="231" t="e">
        <f>AJ201+(#REF!+#REF!)</f>
        <v>#REF!</v>
      </c>
      <c r="AL201" s="232"/>
      <c r="AQ201" s="218">
        <v>1632</v>
      </c>
      <c r="AR201" s="224">
        <f t="shared" si="183"/>
        <v>0</v>
      </c>
    </row>
    <row r="202" spans="1:44" x14ac:dyDescent="0.25">
      <c r="A202" s="47" t="s">
        <v>168</v>
      </c>
      <c r="B202" s="98">
        <v>3400</v>
      </c>
      <c r="C202" s="151">
        <v>1542</v>
      </c>
      <c r="D202" s="92">
        <f t="shared" si="171"/>
        <v>-0.54647058823529404</v>
      </c>
      <c r="E202" s="34">
        <v>1700</v>
      </c>
      <c r="F202" s="93">
        <f t="shared" si="172"/>
        <v>-9.2941176470588194E-2</v>
      </c>
      <c r="G202" s="94">
        <f t="shared" si="184"/>
        <v>30.84</v>
      </c>
      <c r="H202" s="95">
        <f t="shared" si="173"/>
        <v>0.02</v>
      </c>
      <c r="I202" s="101">
        <v>25</v>
      </c>
      <c r="J202" s="96">
        <f t="shared" si="185"/>
        <v>1486.16</v>
      </c>
      <c r="K202" s="97">
        <f t="shared" si="186"/>
        <v>-0.12578823529411765</v>
      </c>
      <c r="L202" s="177"/>
      <c r="M202" s="177"/>
      <c r="N202" s="177"/>
      <c r="O202" s="49"/>
      <c r="Q202" s="208">
        <v>1133</v>
      </c>
      <c r="S202" s="99">
        <f t="shared" si="179"/>
        <v>322.32000000000016</v>
      </c>
      <c r="T202" s="12">
        <f t="shared" si="164"/>
        <v>0.22147706346370566</v>
      </c>
      <c r="U202" s="12"/>
      <c r="V202" s="12"/>
      <c r="X202" s="100"/>
      <c r="Y202" s="100"/>
      <c r="AA202" s="94">
        <v>25</v>
      </c>
      <c r="AB202" s="101">
        <v>25</v>
      </c>
      <c r="AC202" s="94">
        <v>25</v>
      </c>
      <c r="AE202" s="191" t="e">
        <f t="shared" si="149"/>
        <v>#REF!</v>
      </c>
      <c r="AF202" t="e">
        <f t="shared" si="180"/>
        <v>#REF!</v>
      </c>
      <c r="AG202" t="e">
        <f t="shared" si="181"/>
        <v>#REF!</v>
      </c>
      <c r="AH202" t="e">
        <f t="shared" si="182"/>
        <v>#REF!</v>
      </c>
      <c r="AJ202" s="191" t="e">
        <f t="shared" si="150"/>
        <v>#REF!</v>
      </c>
      <c r="AK202" s="231" t="e">
        <f>AJ202+(#REF!+#REF!)</f>
        <v>#REF!</v>
      </c>
      <c r="AL202" s="232"/>
      <c r="AQ202" s="221">
        <v>1542</v>
      </c>
      <c r="AR202" s="224">
        <f t="shared" si="183"/>
        <v>0</v>
      </c>
    </row>
    <row r="203" spans="1:44" x14ac:dyDescent="0.25">
      <c r="A203" s="47" t="s">
        <v>169</v>
      </c>
      <c r="B203" s="98">
        <v>2000</v>
      </c>
      <c r="C203" s="151">
        <v>917</v>
      </c>
      <c r="D203" s="92">
        <f t="shared" si="171"/>
        <v>-0.54149999999999998</v>
      </c>
      <c r="E203" s="34">
        <v>1000</v>
      </c>
      <c r="F203" s="93">
        <f t="shared" si="172"/>
        <v>-8.2999999999999963E-2</v>
      </c>
      <c r="G203" s="94">
        <f t="shared" si="184"/>
        <v>18.34</v>
      </c>
      <c r="H203" s="95">
        <f t="shared" si="173"/>
        <v>0.02</v>
      </c>
      <c r="I203" s="101">
        <v>25</v>
      </c>
      <c r="J203" s="96">
        <f t="shared" si="185"/>
        <v>873.66</v>
      </c>
      <c r="K203" s="97">
        <f t="shared" si="186"/>
        <v>-0.12634000000000001</v>
      </c>
      <c r="L203" s="177"/>
      <c r="M203" s="177"/>
      <c r="N203" s="177"/>
      <c r="O203" s="49"/>
      <c r="Q203" s="208">
        <v>637</v>
      </c>
      <c r="S203" s="99">
        <f t="shared" si="179"/>
        <v>218.31999999999994</v>
      </c>
      <c r="T203" s="12">
        <f t="shared" si="164"/>
        <v>0.25524949726418178</v>
      </c>
      <c r="U203" s="12"/>
      <c r="V203" s="12"/>
      <c r="X203" s="100"/>
      <c r="Y203" s="100"/>
      <c r="AA203" s="94">
        <v>25</v>
      </c>
      <c r="AB203" s="101">
        <v>25</v>
      </c>
      <c r="AC203" s="94">
        <v>25</v>
      </c>
      <c r="AE203" s="191" t="e">
        <f t="shared" si="149"/>
        <v>#REF!</v>
      </c>
      <c r="AF203" t="e">
        <f t="shared" si="180"/>
        <v>#REF!</v>
      </c>
      <c r="AG203" t="e">
        <f t="shared" si="181"/>
        <v>#REF!</v>
      </c>
      <c r="AH203" t="e">
        <f t="shared" si="182"/>
        <v>#REF!</v>
      </c>
      <c r="AJ203" s="191" t="e">
        <f t="shared" si="150"/>
        <v>#REF!</v>
      </c>
      <c r="AK203" s="231" t="e">
        <f>AJ203+(#REF!+#REF!)</f>
        <v>#REF!</v>
      </c>
      <c r="AL203" s="232"/>
      <c r="AQ203" s="221">
        <v>917</v>
      </c>
      <c r="AR203" s="224">
        <f t="shared" si="183"/>
        <v>0</v>
      </c>
    </row>
    <row r="204" spans="1:44" x14ac:dyDescent="0.25">
      <c r="A204" s="26" t="s">
        <v>170</v>
      </c>
      <c r="B204" s="98">
        <v>880</v>
      </c>
      <c r="C204" s="151">
        <v>407</v>
      </c>
      <c r="D204" s="92">
        <f t="shared" si="171"/>
        <v>-0.53749999999999998</v>
      </c>
      <c r="E204" s="34">
        <v>447</v>
      </c>
      <c r="F204" s="93">
        <f t="shared" si="172"/>
        <v>-8.948545861297541E-2</v>
      </c>
      <c r="G204" s="94">
        <f t="shared" si="184"/>
        <v>8.14</v>
      </c>
      <c r="H204" s="95">
        <f t="shared" si="173"/>
        <v>0.02</v>
      </c>
      <c r="I204" s="94">
        <v>25</v>
      </c>
      <c r="J204" s="96">
        <f t="shared" si="185"/>
        <v>373.86</v>
      </c>
      <c r="K204" s="97">
        <f t="shared" si="186"/>
        <v>-0.16362416107382549</v>
      </c>
      <c r="L204" s="177"/>
      <c r="M204" s="177"/>
      <c r="N204" s="177"/>
      <c r="O204" s="49"/>
      <c r="Q204" s="208">
        <v>324</v>
      </c>
      <c r="S204" s="99">
        <f t="shared" si="179"/>
        <v>41.720000000000027</v>
      </c>
      <c r="T204" s="12">
        <f t="shared" si="164"/>
        <v>0.11407634255714762</v>
      </c>
      <c r="U204" s="12"/>
      <c r="V204" s="12"/>
      <c r="X204" s="100"/>
      <c r="Y204" s="100"/>
      <c r="AA204" s="94">
        <v>25</v>
      </c>
      <c r="AB204" s="94">
        <v>25</v>
      </c>
      <c r="AC204" s="94">
        <v>25</v>
      </c>
      <c r="AE204" s="191" t="e">
        <f t="shared" si="149"/>
        <v>#REF!</v>
      </c>
      <c r="AF204" t="e">
        <f t="shared" si="180"/>
        <v>#REF!</v>
      </c>
      <c r="AG204" t="e">
        <f t="shared" si="181"/>
        <v>#REF!</v>
      </c>
      <c r="AH204" t="e">
        <f t="shared" si="182"/>
        <v>#REF!</v>
      </c>
      <c r="AJ204" s="191" t="e">
        <f t="shared" si="150"/>
        <v>#REF!</v>
      </c>
      <c r="AK204" s="231" t="e">
        <f>AJ204+(#REF!+#REF!)</f>
        <v>#REF!</v>
      </c>
      <c r="AL204" s="232"/>
      <c r="AQ204" s="218">
        <v>407</v>
      </c>
      <c r="AR204" s="224">
        <f t="shared" si="183"/>
        <v>0</v>
      </c>
    </row>
    <row r="205" spans="1:44" x14ac:dyDescent="0.25">
      <c r="A205" s="26" t="s">
        <v>171</v>
      </c>
      <c r="B205" s="98">
        <v>1050</v>
      </c>
      <c r="C205" s="151">
        <v>483</v>
      </c>
      <c r="D205" s="92">
        <f t="shared" si="171"/>
        <v>-0.54</v>
      </c>
      <c r="E205" s="34">
        <v>536</v>
      </c>
      <c r="F205" s="93">
        <f t="shared" si="172"/>
        <v>-9.8880597014925353E-2</v>
      </c>
      <c r="G205" s="94">
        <f t="shared" si="184"/>
        <v>9.66</v>
      </c>
      <c r="H205" s="95">
        <f t="shared" si="173"/>
        <v>0.02</v>
      </c>
      <c r="I205" s="94">
        <v>25</v>
      </c>
      <c r="J205" s="96">
        <f t="shared" si="185"/>
        <v>448.34</v>
      </c>
      <c r="K205" s="97">
        <f t="shared" si="186"/>
        <v>-0.16354477611940299</v>
      </c>
      <c r="L205" s="177"/>
      <c r="M205" s="177"/>
      <c r="N205" s="177"/>
      <c r="O205" s="49"/>
      <c r="Q205" s="208">
        <v>384</v>
      </c>
      <c r="S205" s="99">
        <f t="shared" si="179"/>
        <v>54.67999999999995</v>
      </c>
      <c r="T205" s="12">
        <f t="shared" si="164"/>
        <v>0.12464666727455083</v>
      </c>
      <c r="U205" s="12"/>
      <c r="V205" s="12"/>
      <c r="X205" s="100"/>
      <c r="Y205" s="100"/>
      <c r="AA205" s="94">
        <v>25</v>
      </c>
      <c r="AB205" s="94">
        <v>25</v>
      </c>
      <c r="AC205" s="94">
        <v>25</v>
      </c>
      <c r="AE205" s="191" t="e">
        <f t="shared" si="149"/>
        <v>#REF!</v>
      </c>
      <c r="AF205" t="e">
        <f t="shared" si="180"/>
        <v>#REF!</v>
      </c>
      <c r="AG205" t="e">
        <f t="shared" si="181"/>
        <v>#REF!</v>
      </c>
      <c r="AH205" t="e">
        <f t="shared" si="182"/>
        <v>#REF!</v>
      </c>
      <c r="AJ205" s="191" t="e">
        <f t="shared" si="150"/>
        <v>#REF!</v>
      </c>
      <c r="AK205" s="231" t="e">
        <f>AJ205+(#REF!+#REF!)</f>
        <v>#REF!</v>
      </c>
      <c r="AL205" s="232"/>
      <c r="AQ205" s="218">
        <v>483</v>
      </c>
      <c r="AR205" s="224">
        <f t="shared" si="183"/>
        <v>0</v>
      </c>
    </row>
    <row r="206" spans="1:44" x14ac:dyDescent="0.25">
      <c r="A206" s="26" t="s">
        <v>172</v>
      </c>
      <c r="B206" s="98">
        <v>1050</v>
      </c>
      <c r="C206" s="151">
        <v>483</v>
      </c>
      <c r="D206" s="92">
        <f t="shared" si="171"/>
        <v>-0.54</v>
      </c>
      <c r="E206" s="34">
        <v>536</v>
      </c>
      <c r="F206" s="93">
        <f t="shared" si="172"/>
        <v>-9.8880597014925353E-2</v>
      </c>
      <c r="G206" s="94">
        <f t="shared" si="184"/>
        <v>9.66</v>
      </c>
      <c r="H206" s="95">
        <f t="shared" si="173"/>
        <v>0.02</v>
      </c>
      <c r="I206" s="94">
        <v>25</v>
      </c>
      <c r="J206" s="96">
        <f t="shared" si="185"/>
        <v>448.34</v>
      </c>
      <c r="K206" s="97">
        <f t="shared" si="186"/>
        <v>-0.16354477611940299</v>
      </c>
      <c r="L206" s="177"/>
      <c r="M206" s="177"/>
      <c r="N206" s="177"/>
      <c r="O206" s="49"/>
      <c r="Q206" s="208">
        <v>383</v>
      </c>
      <c r="S206" s="99">
        <f t="shared" si="179"/>
        <v>55.67999999999995</v>
      </c>
      <c r="T206" s="12">
        <f t="shared" si="164"/>
        <v>0.12692623324519001</v>
      </c>
      <c r="U206" s="12"/>
      <c r="V206" s="12"/>
      <c r="X206" s="100"/>
      <c r="Y206" s="100"/>
      <c r="AA206" s="94">
        <v>25</v>
      </c>
      <c r="AB206" s="94">
        <v>25</v>
      </c>
      <c r="AC206" s="94">
        <v>25</v>
      </c>
      <c r="AE206" s="191" t="e">
        <f t="shared" si="149"/>
        <v>#REF!</v>
      </c>
      <c r="AF206" t="e">
        <f t="shared" si="180"/>
        <v>#REF!</v>
      </c>
      <c r="AG206" t="e">
        <f t="shared" si="181"/>
        <v>#REF!</v>
      </c>
      <c r="AH206" t="e">
        <f t="shared" si="182"/>
        <v>#REF!</v>
      </c>
      <c r="AJ206" s="191" t="e">
        <f t="shared" si="150"/>
        <v>#REF!</v>
      </c>
      <c r="AK206" s="231" t="e">
        <f>AJ206+(#REF!+#REF!)</f>
        <v>#REF!</v>
      </c>
      <c r="AL206" s="232"/>
      <c r="AQ206" s="218">
        <v>483</v>
      </c>
      <c r="AR206" s="224">
        <f t="shared" si="183"/>
        <v>0</v>
      </c>
    </row>
    <row r="207" spans="1:44" x14ac:dyDescent="0.25">
      <c r="A207" s="26" t="s">
        <v>173</v>
      </c>
      <c r="B207" s="98">
        <v>1050</v>
      </c>
      <c r="C207" s="151">
        <v>483</v>
      </c>
      <c r="D207" s="92">
        <f t="shared" si="171"/>
        <v>-0.54</v>
      </c>
      <c r="E207" s="34">
        <v>536</v>
      </c>
      <c r="F207" s="93">
        <f t="shared" si="172"/>
        <v>-9.8880597014925353E-2</v>
      </c>
      <c r="G207" s="94">
        <f t="shared" si="184"/>
        <v>9.66</v>
      </c>
      <c r="H207" s="95">
        <f t="shared" si="173"/>
        <v>0.02</v>
      </c>
      <c r="I207" s="94">
        <v>25</v>
      </c>
      <c r="J207" s="96">
        <f t="shared" si="185"/>
        <v>448.34</v>
      </c>
      <c r="K207" s="97">
        <f t="shared" si="186"/>
        <v>-0.16354477611940299</v>
      </c>
      <c r="L207" s="177"/>
      <c r="M207" s="177"/>
      <c r="N207" s="177"/>
      <c r="O207" s="49"/>
      <c r="Q207" s="208">
        <v>384</v>
      </c>
      <c r="S207" s="99">
        <f t="shared" si="179"/>
        <v>54.67999999999995</v>
      </c>
      <c r="T207" s="12">
        <f t="shared" si="164"/>
        <v>0.12464666727455083</v>
      </c>
      <c r="U207" s="12"/>
      <c r="V207" s="12"/>
      <c r="X207" s="100"/>
      <c r="Y207" s="100"/>
      <c r="AA207" s="94">
        <v>25</v>
      </c>
      <c r="AB207" s="94">
        <v>25</v>
      </c>
      <c r="AC207" s="94">
        <v>25</v>
      </c>
      <c r="AE207" s="191" t="e">
        <f t="shared" si="149"/>
        <v>#REF!</v>
      </c>
      <c r="AF207" t="e">
        <f t="shared" si="180"/>
        <v>#REF!</v>
      </c>
      <c r="AG207" t="e">
        <f t="shared" si="181"/>
        <v>#REF!</v>
      </c>
      <c r="AH207" t="e">
        <f t="shared" si="182"/>
        <v>#REF!</v>
      </c>
      <c r="AJ207" s="191" t="e">
        <f t="shared" si="150"/>
        <v>#REF!</v>
      </c>
      <c r="AK207" s="231" t="e">
        <f>AJ207+(#REF!+#REF!)</f>
        <v>#REF!</v>
      </c>
      <c r="AL207" s="232"/>
      <c r="AQ207" s="218">
        <v>483</v>
      </c>
      <c r="AR207" s="224">
        <f t="shared" si="183"/>
        <v>0</v>
      </c>
    </row>
    <row r="208" spans="1:44" x14ac:dyDescent="0.25">
      <c r="A208" s="26" t="s">
        <v>174</v>
      </c>
      <c r="B208" s="98">
        <v>1050</v>
      </c>
      <c r="C208" s="151">
        <v>483</v>
      </c>
      <c r="D208" s="92">
        <f t="shared" si="171"/>
        <v>-0.54</v>
      </c>
      <c r="E208" s="34">
        <v>536</v>
      </c>
      <c r="F208" s="93">
        <f t="shared" si="172"/>
        <v>-9.8880597014925353E-2</v>
      </c>
      <c r="G208" s="94">
        <f t="shared" si="184"/>
        <v>9.66</v>
      </c>
      <c r="H208" s="95">
        <f t="shared" si="173"/>
        <v>0.02</v>
      </c>
      <c r="I208" s="94">
        <v>25</v>
      </c>
      <c r="J208" s="96">
        <f t="shared" si="185"/>
        <v>448.34</v>
      </c>
      <c r="K208" s="97">
        <f t="shared" si="186"/>
        <v>-0.16354477611940299</v>
      </c>
      <c r="L208" s="177"/>
      <c r="M208" s="177"/>
      <c r="N208" s="177"/>
      <c r="O208" s="49"/>
      <c r="Q208" s="208">
        <v>383</v>
      </c>
      <c r="S208" s="99">
        <f t="shared" si="179"/>
        <v>55.67999999999995</v>
      </c>
      <c r="T208" s="12">
        <f t="shared" si="164"/>
        <v>0.12692623324519001</v>
      </c>
      <c r="U208" s="12"/>
      <c r="V208" s="12"/>
      <c r="X208" s="100"/>
      <c r="Y208" s="100"/>
      <c r="AA208" s="94">
        <v>25</v>
      </c>
      <c r="AB208" s="94">
        <v>25</v>
      </c>
      <c r="AC208" s="94">
        <v>25</v>
      </c>
      <c r="AE208" s="191" t="e">
        <f t="shared" ref="AE208:AE231" si="187">ROUND(C208*$AE$14,2)</f>
        <v>#REF!</v>
      </c>
      <c r="AF208" t="e">
        <f t="shared" si="180"/>
        <v>#REF!</v>
      </c>
      <c r="AG208" t="e">
        <f t="shared" si="181"/>
        <v>#REF!</v>
      </c>
      <c r="AH208" t="e">
        <f t="shared" si="182"/>
        <v>#REF!</v>
      </c>
      <c r="AJ208" s="191" t="e">
        <f t="shared" ref="AJ208:AJ231" si="188">ROUND(C208*$AJ$14,2)</f>
        <v>#REF!</v>
      </c>
      <c r="AK208" s="231" t="e">
        <f>AJ208+(#REF!+#REF!)</f>
        <v>#REF!</v>
      </c>
      <c r="AL208" s="232"/>
      <c r="AQ208" s="218">
        <v>483</v>
      </c>
      <c r="AR208" s="224">
        <f t="shared" si="183"/>
        <v>0</v>
      </c>
    </row>
    <row r="209" spans="1:44" x14ac:dyDescent="0.25">
      <c r="A209" s="26" t="s">
        <v>175</v>
      </c>
      <c r="B209" s="98">
        <v>1050</v>
      </c>
      <c r="C209" s="151">
        <v>483</v>
      </c>
      <c r="D209" s="92">
        <f t="shared" si="171"/>
        <v>-0.54</v>
      </c>
      <c r="E209" s="34">
        <v>536</v>
      </c>
      <c r="F209" s="93">
        <f t="shared" si="172"/>
        <v>-9.8880597014925353E-2</v>
      </c>
      <c r="G209" s="94">
        <f t="shared" si="184"/>
        <v>9.66</v>
      </c>
      <c r="H209" s="95">
        <f t="shared" si="173"/>
        <v>0.02</v>
      </c>
      <c r="I209" s="94">
        <v>25</v>
      </c>
      <c r="J209" s="96">
        <f t="shared" si="185"/>
        <v>448.34</v>
      </c>
      <c r="K209" s="97">
        <f t="shared" si="186"/>
        <v>-0.16354477611940299</v>
      </c>
      <c r="L209" s="177"/>
      <c r="M209" s="177"/>
      <c r="N209" s="177"/>
      <c r="O209" s="49"/>
      <c r="Q209" s="208">
        <v>383</v>
      </c>
      <c r="S209" s="99">
        <f t="shared" si="179"/>
        <v>55.67999999999995</v>
      </c>
      <c r="T209" s="12">
        <f t="shared" ref="T209:T210" si="189">S209/(S209+Q209)</f>
        <v>0.12692623324519001</v>
      </c>
      <c r="U209" s="12"/>
      <c r="V209" s="12"/>
      <c r="X209" s="100"/>
      <c r="Y209" s="100"/>
      <c r="AA209" s="94">
        <v>25</v>
      </c>
      <c r="AB209" s="94">
        <v>25</v>
      </c>
      <c r="AC209" s="94">
        <v>25</v>
      </c>
      <c r="AE209" s="191" t="e">
        <f t="shared" si="187"/>
        <v>#REF!</v>
      </c>
      <c r="AF209" t="e">
        <f t="shared" si="180"/>
        <v>#REF!</v>
      </c>
      <c r="AG209" t="e">
        <f t="shared" si="181"/>
        <v>#REF!</v>
      </c>
      <c r="AH209" t="e">
        <f t="shared" si="182"/>
        <v>#REF!</v>
      </c>
      <c r="AJ209" s="191" t="e">
        <f t="shared" si="188"/>
        <v>#REF!</v>
      </c>
      <c r="AK209" s="231" t="e">
        <f>AJ209+(#REF!+#REF!)</f>
        <v>#REF!</v>
      </c>
      <c r="AL209" s="232"/>
      <c r="AQ209" s="218">
        <v>483</v>
      </c>
      <c r="AR209" s="224">
        <f t="shared" si="183"/>
        <v>0</v>
      </c>
    </row>
    <row r="210" spans="1:44" x14ac:dyDescent="0.25">
      <c r="A210" s="26" t="s">
        <v>176</v>
      </c>
      <c r="B210" s="98">
        <v>1050</v>
      </c>
      <c r="C210" s="151">
        <v>483</v>
      </c>
      <c r="D210" s="92">
        <f t="shared" si="171"/>
        <v>-0.54</v>
      </c>
      <c r="E210" s="34">
        <v>536</v>
      </c>
      <c r="F210" s="93">
        <f t="shared" si="172"/>
        <v>-9.8880597014925353E-2</v>
      </c>
      <c r="G210" s="94">
        <f t="shared" si="184"/>
        <v>9.66</v>
      </c>
      <c r="H210" s="95">
        <f t="shared" si="173"/>
        <v>0.02</v>
      </c>
      <c r="I210" s="94">
        <v>25</v>
      </c>
      <c r="J210" s="96">
        <f t="shared" si="185"/>
        <v>448.34</v>
      </c>
      <c r="K210" s="97">
        <f t="shared" si="186"/>
        <v>-0.16354477611940299</v>
      </c>
      <c r="L210" s="177"/>
      <c r="M210" s="177"/>
      <c r="N210" s="177"/>
      <c r="O210" s="49"/>
      <c r="Q210" s="208">
        <v>410</v>
      </c>
      <c r="S210" s="99">
        <f t="shared" si="179"/>
        <v>28.67999999999995</v>
      </c>
      <c r="T210" s="12">
        <f t="shared" si="189"/>
        <v>6.5377952037931869E-2</v>
      </c>
      <c r="U210" s="12"/>
      <c r="V210" s="12"/>
      <c r="X210" s="100"/>
      <c r="Y210" s="100"/>
      <c r="AA210" s="94">
        <v>25</v>
      </c>
      <c r="AB210" s="94">
        <v>25</v>
      </c>
      <c r="AC210" s="94">
        <v>25</v>
      </c>
      <c r="AE210" s="191" t="e">
        <f t="shared" si="187"/>
        <v>#REF!</v>
      </c>
      <c r="AF210" t="e">
        <f t="shared" si="180"/>
        <v>#REF!</v>
      </c>
      <c r="AG210" t="e">
        <f t="shared" si="181"/>
        <v>#REF!</v>
      </c>
      <c r="AH210" t="e">
        <f t="shared" si="182"/>
        <v>#REF!</v>
      </c>
      <c r="AJ210" s="191" t="e">
        <f t="shared" si="188"/>
        <v>#REF!</v>
      </c>
      <c r="AK210" s="231" t="e">
        <f>AJ210+(#REF!+#REF!)</f>
        <v>#REF!</v>
      </c>
      <c r="AL210" s="232"/>
      <c r="AQ210" s="218">
        <v>483</v>
      </c>
      <c r="AR210" s="224">
        <f t="shared" si="183"/>
        <v>0</v>
      </c>
    </row>
    <row r="211" spans="1:44" s="166" customFormat="1" ht="13" x14ac:dyDescent="0.3">
      <c r="A211" s="167" t="s">
        <v>241</v>
      </c>
      <c r="B211" s="98">
        <v>6750</v>
      </c>
      <c r="C211" s="158">
        <v>3038</v>
      </c>
      <c r="D211" s="159">
        <f t="shared" ref="D211:D222" si="190">(C211/B211)-1</f>
        <v>-0.54992592592592593</v>
      </c>
      <c r="E211" s="34">
        <v>3375</v>
      </c>
      <c r="F211" s="160">
        <f t="shared" ref="F211:F222" si="191">(C211/E211)-1</f>
        <v>-9.9851851851851858E-2</v>
      </c>
      <c r="G211" s="161">
        <f t="shared" ref="G211:G222" si="192">$H$15*C211</f>
        <v>60.76</v>
      </c>
      <c r="H211" s="162">
        <f t="shared" ref="H211:H222" si="193">G211/C211</f>
        <v>0.02</v>
      </c>
      <c r="I211" s="161">
        <v>25</v>
      </c>
      <c r="J211" s="96">
        <f t="shared" ref="J211:J229" si="194">C211-G211-I211</f>
        <v>2952.24</v>
      </c>
      <c r="K211" s="97">
        <f t="shared" ref="K211:K229" si="195">(J211/E211)-1</f>
        <v>-0.12526222222222227</v>
      </c>
      <c r="L211" s="177"/>
      <c r="M211" s="177"/>
      <c r="N211" s="177"/>
      <c r="O211" s="163"/>
      <c r="P211"/>
      <c r="Q211" s="207">
        <v>2692</v>
      </c>
      <c r="R211" s="164"/>
      <c r="S211" s="99">
        <f t="shared" si="179"/>
        <v>199.47999999999956</v>
      </c>
      <c r="T211" s="12">
        <f t="shared" ref="T211:T224" si="196">S211/(S211+Q211)</f>
        <v>6.8988891501929661E-2</v>
      </c>
      <c r="U211" s="12"/>
      <c r="V211" s="12"/>
      <c r="W211" s="164"/>
      <c r="X211" s="165"/>
      <c r="Y211" s="165"/>
      <c r="Z211"/>
      <c r="AA211" s="161">
        <v>25</v>
      </c>
      <c r="AB211" s="213">
        <v>25</v>
      </c>
      <c r="AC211" s="213">
        <v>25</v>
      </c>
      <c r="AD211" s="164"/>
      <c r="AE211" s="191" t="e">
        <f t="shared" si="187"/>
        <v>#REF!</v>
      </c>
      <c r="AF211" t="e">
        <f t="shared" si="180"/>
        <v>#REF!</v>
      </c>
      <c r="AG211" t="e">
        <f t="shared" si="181"/>
        <v>#REF!</v>
      </c>
      <c r="AH211" t="e">
        <f t="shared" si="182"/>
        <v>#REF!</v>
      </c>
      <c r="AJ211" s="191" t="e">
        <f t="shared" si="188"/>
        <v>#REF!</v>
      </c>
      <c r="AK211" s="231" t="e">
        <f>AJ211+(#REF!+#REF!)</f>
        <v>#REF!</v>
      </c>
      <c r="AL211" s="232"/>
      <c r="AM211" s="226"/>
      <c r="AN211" s="233"/>
      <c r="AO211" s="233"/>
      <c r="AQ211" s="218">
        <v>3038</v>
      </c>
      <c r="AR211" s="224">
        <f t="shared" si="183"/>
        <v>0</v>
      </c>
    </row>
    <row r="212" spans="1:44" s="166" customFormat="1" ht="13" x14ac:dyDescent="0.3">
      <c r="A212" s="167" t="s">
        <v>242</v>
      </c>
      <c r="B212" s="98">
        <v>3200</v>
      </c>
      <c r="C212" s="158">
        <v>1453</v>
      </c>
      <c r="D212" s="159">
        <f t="shared" si="190"/>
        <v>-0.54593749999999996</v>
      </c>
      <c r="E212" s="34">
        <v>1600</v>
      </c>
      <c r="F212" s="160">
        <f t="shared" si="191"/>
        <v>-9.187500000000004E-2</v>
      </c>
      <c r="G212" s="161">
        <f t="shared" si="192"/>
        <v>29.060000000000002</v>
      </c>
      <c r="H212" s="162">
        <f t="shared" si="193"/>
        <v>0.02</v>
      </c>
      <c r="I212" s="161">
        <v>25</v>
      </c>
      <c r="J212" s="96">
        <f t="shared" si="194"/>
        <v>1398.94</v>
      </c>
      <c r="K212" s="97">
        <f t="shared" si="195"/>
        <v>-0.12566250000000001</v>
      </c>
      <c r="L212" s="177"/>
      <c r="M212" s="177"/>
      <c r="N212" s="177"/>
      <c r="O212" s="163"/>
      <c r="P212"/>
      <c r="Q212" s="207">
        <v>1304</v>
      </c>
      <c r="R212" s="164"/>
      <c r="S212" s="99">
        <f t="shared" si="179"/>
        <v>65.880000000000109</v>
      </c>
      <c r="T212" s="12">
        <f t="shared" si="196"/>
        <v>4.8091803661634673E-2</v>
      </c>
      <c r="U212" s="12"/>
      <c r="V212" s="12"/>
      <c r="W212" s="164"/>
      <c r="X212" s="165"/>
      <c r="Y212" s="165"/>
      <c r="Z212"/>
      <c r="AA212" s="161">
        <v>25</v>
      </c>
      <c r="AB212" s="213">
        <v>25</v>
      </c>
      <c r="AC212" s="213">
        <v>25</v>
      </c>
      <c r="AD212" s="164"/>
      <c r="AE212" s="191" t="e">
        <f t="shared" si="187"/>
        <v>#REF!</v>
      </c>
      <c r="AF212" t="e">
        <f t="shared" si="180"/>
        <v>#REF!</v>
      </c>
      <c r="AG212" t="e">
        <f t="shared" si="181"/>
        <v>#REF!</v>
      </c>
      <c r="AH212" t="e">
        <f t="shared" si="182"/>
        <v>#REF!</v>
      </c>
      <c r="AJ212" s="191" t="e">
        <f t="shared" si="188"/>
        <v>#REF!</v>
      </c>
      <c r="AK212" s="231" t="e">
        <f>AJ212+(#REF!+#REF!)</f>
        <v>#REF!</v>
      </c>
      <c r="AL212" s="232"/>
      <c r="AM212" s="226"/>
      <c r="AN212" s="233"/>
      <c r="AO212" s="233"/>
      <c r="AQ212" s="218">
        <v>1453</v>
      </c>
      <c r="AR212" s="224">
        <f t="shared" si="183"/>
        <v>0</v>
      </c>
    </row>
    <row r="213" spans="1:44" s="166" customFormat="1" ht="13" x14ac:dyDescent="0.3">
      <c r="A213" s="167" t="s">
        <v>243</v>
      </c>
      <c r="B213" s="98">
        <v>4600</v>
      </c>
      <c r="C213" s="158">
        <v>2078</v>
      </c>
      <c r="D213" s="159">
        <f t="shared" si="190"/>
        <v>-0.54826086956521736</v>
      </c>
      <c r="E213" s="34">
        <v>2300</v>
      </c>
      <c r="F213" s="160">
        <f t="shared" si="191"/>
        <v>-9.6521739130434825E-2</v>
      </c>
      <c r="G213" s="161">
        <f t="shared" si="192"/>
        <v>41.56</v>
      </c>
      <c r="H213" s="162">
        <f t="shared" si="193"/>
        <v>0.02</v>
      </c>
      <c r="I213" s="161">
        <v>25</v>
      </c>
      <c r="J213" s="96">
        <f t="shared" si="194"/>
        <v>2011.44</v>
      </c>
      <c r="K213" s="97">
        <f t="shared" si="195"/>
        <v>-0.1254608695652174</v>
      </c>
      <c r="L213" s="177"/>
      <c r="M213" s="177"/>
      <c r="N213" s="177"/>
      <c r="O213" s="163"/>
      <c r="P213"/>
      <c r="Q213" s="207">
        <v>1897</v>
      </c>
      <c r="R213" s="164"/>
      <c r="S213" s="99">
        <f t="shared" si="179"/>
        <v>72.880000000000109</v>
      </c>
      <c r="T213" s="12">
        <f t="shared" si="196"/>
        <v>3.6997177493045312E-2</v>
      </c>
      <c r="U213" s="12"/>
      <c r="V213" s="12"/>
      <c r="W213" s="164"/>
      <c r="X213" s="165"/>
      <c r="Y213" s="165"/>
      <c r="Z213"/>
      <c r="AA213" s="161">
        <v>25</v>
      </c>
      <c r="AB213" s="213">
        <v>25</v>
      </c>
      <c r="AC213" s="213">
        <v>25</v>
      </c>
      <c r="AD213" s="164"/>
      <c r="AE213" s="191" t="e">
        <f t="shared" si="187"/>
        <v>#REF!</v>
      </c>
      <c r="AF213" t="e">
        <f t="shared" si="180"/>
        <v>#REF!</v>
      </c>
      <c r="AG213" t="e">
        <f t="shared" si="181"/>
        <v>#REF!</v>
      </c>
      <c r="AH213" t="e">
        <f t="shared" si="182"/>
        <v>#REF!</v>
      </c>
      <c r="AJ213" s="191" t="e">
        <f t="shared" si="188"/>
        <v>#REF!</v>
      </c>
      <c r="AK213" s="231" t="e">
        <f>AJ213+(#REF!+#REF!)</f>
        <v>#REF!</v>
      </c>
      <c r="AL213" s="232"/>
      <c r="AM213" s="226"/>
      <c r="AN213" s="233"/>
      <c r="AO213" s="233"/>
      <c r="AQ213" s="218">
        <v>2078</v>
      </c>
      <c r="AR213" s="224">
        <f t="shared" si="183"/>
        <v>0</v>
      </c>
    </row>
    <row r="214" spans="1:44" s="166" customFormat="1" ht="13" x14ac:dyDescent="0.3">
      <c r="A214" s="167" t="s">
        <v>244</v>
      </c>
      <c r="B214" s="98">
        <v>1500</v>
      </c>
      <c r="C214" s="158">
        <v>695</v>
      </c>
      <c r="D214" s="159">
        <f t="shared" si="190"/>
        <v>-0.53666666666666663</v>
      </c>
      <c r="E214" s="34">
        <v>750</v>
      </c>
      <c r="F214" s="160">
        <f t="shared" si="191"/>
        <v>-7.3333333333333361E-2</v>
      </c>
      <c r="G214" s="161">
        <f t="shared" si="192"/>
        <v>13.9</v>
      </c>
      <c r="H214" s="162">
        <f t="shared" si="193"/>
        <v>0.02</v>
      </c>
      <c r="I214" s="161">
        <v>25</v>
      </c>
      <c r="J214" s="96">
        <f t="shared" si="194"/>
        <v>656.1</v>
      </c>
      <c r="K214" s="97">
        <f t="shared" si="195"/>
        <v>-0.12519999999999998</v>
      </c>
      <c r="L214" s="177"/>
      <c r="M214" s="177"/>
      <c r="N214" s="177"/>
      <c r="O214" s="163"/>
      <c r="P214"/>
      <c r="Q214" s="207">
        <v>593</v>
      </c>
      <c r="R214" s="164"/>
      <c r="S214" s="99">
        <f t="shared" ref="S214:S231" si="197">J214-0.02*C214-Q214</f>
        <v>49.200000000000045</v>
      </c>
      <c r="T214" s="12">
        <f t="shared" si="196"/>
        <v>7.6611647461849952E-2</v>
      </c>
      <c r="U214" s="12"/>
      <c r="V214" s="12"/>
      <c r="W214" s="164"/>
      <c r="X214" s="165"/>
      <c r="Y214" s="165"/>
      <c r="Z214"/>
      <c r="AA214" s="161">
        <v>25</v>
      </c>
      <c r="AB214" s="213">
        <v>25</v>
      </c>
      <c r="AC214" s="213">
        <v>25</v>
      </c>
      <c r="AD214" s="164"/>
      <c r="AE214" s="191" t="e">
        <f t="shared" si="187"/>
        <v>#REF!</v>
      </c>
      <c r="AF214" t="e">
        <f t="shared" ref="AF214:AF231" si="198">ROUND(C214*$AF$14,2)</f>
        <v>#REF!</v>
      </c>
      <c r="AG214" t="e">
        <f t="shared" ref="AG214:AG231" si="199">ROUND($AG$14*C214,2)</f>
        <v>#REF!</v>
      </c>
      <c r="AH214" t="e">
        <f t="shared" ref="AH214:AH231" si="200">ROUND($AH$14*C214,2)</f>
        <v>#REF!</v>
      </c>
      <c r="AJ214" s="191" t="e">
        <f t="shared" si="188"/>
        <v>#REF!</v>
      </c>
      <c r="AK214" s="231" t="e">
        <f>AJ214+(#REF!+#REF!)</f>
        <v>#REF!</v>
      </c>
      <c r="AL214" s="232"/>
      <c r="AM214" s="226"/>
      <c r="AN214" s="233"/>
      <c r="AO214" s="233"/>
      <c r="AQ214" s="218">
        <v>695</v>
      </c>
      <c r="AR214" s="224">
        <f t="shared" si="183"/>
        <v>0</v>
      </c>
    </row>
    <row r="215" spans="1:44" s="166" customFormat="1" ht="13" x14ac:dyDescent="0.3">
      <c r="A215" s="167" t="s">
        <v>245</v>
      </c>
      <c r="B215" s="98">
        <v>3300</v>
      </c>
      <c r="C215" s="158">
        <v>1498</v>
      </c>
      <c r="D215" s="159">
        <f t="shared" si="190"/>
        <v>-0.54606060606060614</v>
      </c>
      <c r="E215" s="34">
        <v>1650</v>
      </c>
      <c r="F215" s="160">
        <f t="shared" si="191"/>
        <v>-9.2121212121212159E-2</v>
      </c>
      <c r="G215" s="161">
        <f t="shared" si="192"/>
        <v>29.96</v>
      </c>
      <c r="H215" s="162">
        <f t="shared" si="193"/>
        <v>0.02</v>
      </c>
      <c r="I215" s="161">
        <v>25</v>
      </c>
      <c r="J215" s="96">
        <f t="shared" si="194"/>
        <v>1443.04</v>
      </c>
      <c r="K215" s="97">
        <f t="shared" si="195"/>
        <v>-0.125430303030303</v>
      </c>
      <c r="L215" s="177"/>
      <c r="M215" s="177"/>
      <c r="N215" s="177"/>
      <c r="O215" s="163"/>
      <c r="P215"/>
      <c r="Q215" s="207">
        <v>1347</v>
      </c>
      <c r="R215" s="164"/>
      <c r="S215" s="99">
        <f t="shared" si="197"/>
        <v>66.079999999999927</v>
      </c>
      <c r="T215" s="12">
        <f t="shared" si="196"/>
        <v>4.6763099046055377E-2</v>
      </c>
      <c r="U215" s="12"/>
      <c r="V215" s="12"/>
      <c r="W215" s="164"/>
      <c r="X215" s="165"/>
      <c r="Y215" s="165"/>
      <c r="Z215"/>
      <c r="AA215" s="161">
        <v>25</v>
      </c>
      <c r="AB215" s="213">
        <v>25</v>
      </c>
      <c r="AC215" s="213">
        <v>25</v>
      </c>
      <c r="AD215" s="164"/>
      <c r="AE215" s="191" t="e">
        <f t="shared" si="187"/>
        <v>#REF!</v>
      </c>
      <c r="AF215" t="e">
        <f t="shared" si="198"/>
        <v>#REF!</v>
      </c>
      <c r="AG215" t="e">
        <f t="shared" si="199"/>
        <v>#REF!</v>
      </c>
      <c r="AH215" t="e">
        <f t="shared" si="200"/>
        <v>#REF!</v>
      </c>
      <c r="AJ215" s="191" t="e">
        <f t="shared" si="188"/>
        <v>#REF!</v>
      </c>
      <c r="AK215" s="231" t="e">
        <f>AJ215+(#REF!+#REF!)</f>
        <v>#REF!</v>
      </c>
      <c r="AL215" s="232"/>
      <c r="AM215" s="226"/>
      <c r="AN215" s="233"/>
      <c r="AO215" s="233"/>
      <c r="AQ215" s="218">
        <v>1498</v>
      </c>
      <c r="AR215" s="224">
        <f t="shared" si="183"/>
        <v>0</v>
      </c>
    </row>
    <row r="216" spans="1:44" s="166" customFormat="1" ht="13" x14ac:dyDescent="0.3">
      <c r="A216" s="167" t="s">
        <v>246</v>
      </c>
      <c r="B216" s="98">
        <v>5400</v>
      </c>
      <c r="C216" s="158">
        <v>2435</v>
      </c>
      <c r="D216" s="159">
        <f t="shared" si="190"/>
        <v>-0.54907407407407405</v>
      </c>
      <c r="E216" s="34">
        <v>2700</v>
      </c>
      <c r="F216" s="160">
        <f t="shared" si="191"/>
        <v>-9.8148148148148096E-2</v>
      </c>
      <c r="G216" s="161">
        <f t="shared" si="192"/>
        <v>48.7</v>
      </c>
      <c r="H216" s="162">
        <f t="shared" si="193"/>
        <v>0.02</v>
      </c>
      <c r="I216" s="161">
        <v>25</v>
      </c>
      <c r="J216" s="96">
        <f t="shared" si="194"/>
        <v>2361.3000000000002</v>
      </c>
      <c r="K216" s="97">
        <f t="shared" si="195"/>
        <v>-0.12544444444444436</v>
      </c>
      <c r="L216" s="177"/>
      <c r="M216" s="177"/>
      <c r="N216" s="177"/>
      <c r="O216" s="163"/>
      <c r="P216"/>
      <c r="Q216" s="207">
        <v>2156</v>
      </c>
      <c r="R216" s="164"/>
      <c r="S216" s="99">
        <f t="shared" si="197"/>
        <v>156.60000000000036</v>
      </c>
      <c r="T216" s="12">
        <f t="shared" si="196"/>
        <v>6.7715990659863501E-2</v>
      </c>
      <c r="U216" s="12"/>
      <c r="V216" s="12"/>
      <c r="W216" s="164"/>
      <c r="X216" s="165"/>
      <c r="Y216" s="165"/>
      <c r="Z216"/>
      <c r="AA216" s="161">
        <v>25</v>
      </c>
      <c r="AB216" s="213">
        <v>25</v>
      </c>
      <c r="AC216" s="213">
        <v>25</v>
      </c>
      <c r="AD216" s="164"/>
      <c r="AE216" s="191" t="e">
        <f t="shared" si="187"/>
        <v>#REF!</v>
      </c>
      <c r="AF216" t="e">
        <f t="shared" si="198"/>
        <v>#REF!</v>
      </c>
      <c r="AG216" t="e">
        <f t="shared" si="199"/>
        <v>#REF!</v>
      </c>
      <c r="AH216" t="e">
        <f t="shared" si="200"/>
        <v>#REF!</v>
      </c>
      <c r="AJ216" s="191" t="e">
        <f t="shared" si="188"/>
        <v>#REF!</v>
      </c>
      <c r="AK216" s="231" t="e">
        <f>AJ216+(#REF!+#REF!)</f>
        <v>#REF!</v>
      </c>
      <c r="AL216" s="232"/>
      <c r="AM216" s="226"/>
      <c r="AN216" s="233"/>
      <c r="AO216" s="233"/>
      <c r="AQ216" s="218">
        <v>2435</v>
      </c>
      <c r="AR216" s="224">
        <f t="shared" si="183"/>
        <v>0</v>
      </c>
    </row>
    <row r="217" spans="1:44" s="166" customFormat="1" ht="13" x14ac:dyDescent="0.3">
      <c r="A217" s="167" t="s">
        <v>247</v>
      </c>
      <c r="B217" s="98">
        <v>1800</v>
      </c>
      <c r="C217" s="158">
        <v>828</v>
      </c>
      <c r="D217" s="159">
        <f t="shared" si="190"/>
        <v>-0.54</v>
      </c>
      <c r="E217" s="34">
        <v>900</v>
      </c>
      <c r="F217" s="160">
        <f t="shared" si="191"/>
        <v>-7.999999999999996E-2</v>
      </c>
      <c r="G217" s="161">
        <f t="shared" si="192"/>
        <v>16.559999999999999</v>
      </c>
      <c r="H217" s="162">
        <f t="shared" si="193"/>
        <v>1.9999999999999997E-2</v>
      </c>
      <c r="I217" s="161">
        <v>25</v>
      </c>
      <c r="J217" s="96">
        <f t="shared" si="194"/>
        <v>786.44</v>
      </c>
      <c r="K217" s="97">
        <f t="shared" si="195"/>
        <v>-0.12617777777777772</v>
      </c>
      <c r="L217" s="209"/>
      <c r="M217" s="209"/>
      <c r="N217" s="209"/>
      <c r="O217" s="163"/>
      <c r="P217"/>
      <c r="Q217" s="207">
        <v>628</v>
      </c>
      <c r="R217" s="164"/>
      <c r="S217" s="99">
        <f t="shared" si="197"/>
        <v>141.88000000000011</v>
      </c>
      <c r="T217" s="12">
        <f t="shared" si="196"/>
        <v>0.18428846053930495</v>
      </c>
      <c r="U217" s="12"/>
      <c r="V217" s="12"/>
      <c r="W217" s="164"/>
      <c r="X217" s="165"/>
      <c r="Y217" s="165"/>
      <c r="Z217"/>
      <c r="AA217" s="161">
        <v>25</v>
      </c>
      <c r="AB217" s="213">
        <v>25</v>
      </c>
      <c r="AC217" s="213">
        <v>25</v>
      </c>
      <c r="AD217" s="164"/>
      <c r="AE217" s="191" t="e">
        <f t="shared" si="187"/>
        <v>#REF!</v>
      </c>
      <c r="AF217" t="e">
        <f t="shared" si="198"/>
        <v>#REF!</v>
      </c>
      <c r="AG217" t="e">
        <f t="shared" si="199"/>
        <v>#REF!</v>
      </c>
      <c r="AH217" t="e">
        <f t="shared" si="200"/>
        <v>#REF!</v>
      </c>
      <c r="AJ217" s="191" t="e">
        <f t="shared" si="188"/>
        <v>#REF!</v>
      </c>
      <c r="AK217" s="231" t="e">
        <f>AJ217+(#REF!+#REF!)</f>
        <v>#REF!</v>
      </c>
      <c r="AL217" s="232"/>
      <c r="AM217" s="226"/>
      <c r="AN217" s="233"/>
      <c r="AO217" s="233"/>
      <c r="AQ217" s="218">
        <v>828</v>
      </c>
      <c r="AR217" s="224">
        <f t="shared" si="183"/>
        <v>0</v>
      </c>
    </row>
    <row r="218" spans="1:44" s="166" customFormat="1" ht="13" x14ac:dyDescent="0.3">
      <c r="A218" s="167" t="s">
        <v>248</v>
      </c>
      <c r="B218" s="98">
        <v>9300</v>
      </c>
      <c r="C218" s="158">
        <v>4176</v>
      </c>
      <c r="D218" s="159">
        <f t="shared" si="190"/>
        <v>-0.55096774193548392</v>
      </c>
      <c r="E218" s="34">
        <v>4650</v>
      </c>
      <c r="F218" s="160">
        <f t="shared" si="191"/>
        <v>-0.10193548387096774</v>
      </c>
      <c r="G218" s="161">
        <f t="shared" si="192"/>
        <v>83.52</v>
      </c>
      <c r="H218" s="162">
        <f t="shared" si="193"/>
        <v>0.02</v>
      </c>
      <c r="I218" s="161">
        <v>25</v>
      </c>
      <c r="J218" s="96">
        <f t="shared" si="194"/>
        <v>4067.48</v>
      </c>
      <c r="K218" s="97">
        <f t="shared" si="195"/>
        <v>-0.12527311827956988</v>
      </c>
      <c r="L218" s="209"/>
      <c r="M218" s="209"/>
      <c r="N218" s="209"/>
      <c r="O218" s="163"/>
      <c r="P218"/>
      <c r="Q218" s="207">
        <v>3772</v>
      </c>
      <c r="R218" s="164"/>
      <c r="S218" s="99">
        <f t="shared" si="197"/>
        <v>211.96000000000004</v>
      </c>
      <c r="T218" s="12">
        <f t="shared" si="196"/>
        <v>5.3203345415114615E-2</v>
      </c>
      <c r="U218" s="12"/>
      <c r="V218" s="12"/>
      <c r="W218" s="164"/>
      <c r="X218" s="165"/>
      <c r="Y218" s="165"/>
      <c r="Z218"/>
      <c r="AA218" s="161">
        <v>25</v>
      </c>
      <c r="AB218" s="213">
        <v>25</v>
      </c>
      <c r="AC218" s="213">
        <v>25</v>
      </c>
      <c r="AD218" s="164"/>
      <c r="AE218" s="191" t="e">
        <f t="shared" si="187"/>
        <v>#REF!</v>
      </c>
      <c r="AF218" t="e">
        <f t="shared" si="198"/>
        <v>#REF!</v>
      </c>
      <c r="AG218" t="e">
        <f t="shared" si="199"/>
        <v>#REF!</v>
      </c>
      <c r="AH218" t="e">
        <f t="shared" si="200"/>
        <v>#REF!</v>
      </c>
      <c r="AJ218" s="191" t="e">
        <f t="shared" si="188"/>
        <v>#REF!</v>
      </c>
      <c r="AK218" s="231" t="e">
        <f>AJ218+(#REF!+#REF!)</f>
        <v>#REF!</v>
      </c>
      <c r="AL218" s="232"/>
      <c r="AM218" s="226"/>
      <c r="AN218" s="233"/>
      <c r="AO218" s="233"/>
      <c r="AQ218" s="218">
        <v>4176</v>
      </c>
      <c r="AR218" s="224">
        <f t="shared" si="183"/>
        <v>0</v>
      </c>
    </row>
    <row r="219" spans="1:44" s="166" customFormat="1" ht="13" x14ac:dyDescent="0.3">
      <c r="A219" s="167" t="s">
        <v>249</v>
      </c>
      <c r="B219" s="98">
        <v>1800</v>
      </c>
      <c r="C219" s="158">
        <v>828</v>
      </c>
      <c r="D219" s="159">
        <f t="shared" si="190"/>
        <v>-0.54</v>
      </c>
      <c r="E219" s="34">
        <v>900</v>
      </c>
      <c r="F219" s="160">
        <f t="shared" si="191"/>
        <v>-7.999999999999996E-2</v>
      </c>
      <c r="G219" s="161">
        <f t="shared" si="192"/>
        <v>16.559999999999999</v>
      </c>
      <c r="H219" s="162">
        <f t="shared" si="193"/>
        <v>1.9999999999999997E-2</v>
      </c>
      <c r="I219" s="161">
        <v>25</v>
      </c>
      <c r="J219" s="96">
        <f t="shared" si="194"/>
        <v>786.44</v>
      </c>
      <c r="K219" s="97">
        <f t="shared" si="195"/>
        <v>-0.12617777777777772</v>
      </c>
      <c r="L219" s="209"/>
      <c r="M219" s="209"/>
      <c r="N219" s="209"/>
      <c r="O219" s="163"/>
      <c r="P219"/>
      <c r="Q219" s="207">
        <v>647</v>
      </c>
      <c r="R219" s="164"/>
      <c r="S219" s="99">
        <f t="shared" si="197"/>
        <v>122.88000000000011</v>
      </c>
      <c r="T219" s="12">
        <f t="shared" si="196"/>
        <v>0.15960928975944316</v>
      </c>
      <c r="U219" s="12"/>
      <c r="V219" s="12"/>
      <c r="W219" s="164"/>
      <c r="X219" s="165"/>
      <c r="Y219" s="165"/>
      <c r="Z219"/>
      <c r="AA219" s="161">
        <v>25</v>
      </c>
      <c r="AB219" s="213">
        <v>25</v>
      </c>
      <c r="AC219" s="213">
        <v>25</v>
      </c>
      <c r="AD219" s="164"/>
      <c r="AE219" s="191" t="e">
        <f t="shared" si="187"/>
        <v>#REF!</v>
      </c>
      <c r="AF219" t="e">
        <f t="shared" si="198"/>
        <v>#REF!</v>
      </c>
      <c r="AG219" t="e">
        <f t="shared" si="199"/>
        <v>#REF!</v>
      </c>
      <c r="AH219" t="e">
        <f t="shared" si="200"/>
        <v>#REF!</v>
      </c>
      <c r="AJ219" s="191" t="e">
        <f t="shared" si="188"/>
        <v>#REF!</v>
      </c>
      <c r="AK219" s="231" t="e">
        <f>AJ219+(#REF!+#REF!)</f>
        <v>#REF!</v>
      </c>
      <c r="AL219" s="232"/>
      <c r="AM219" s="226"/>
      <c r="AN219" s="233"/>
      <c r="AO219" s="233"/>
      <c r="AQ219" s="218">
        <v>828</v>
      </c>
      <c r="AR219" s="224">
        <f t="shared" si="183"/>
        <v>0</v>
      </c>
    </row>
    <row r="220" spans="1:44" s="166" customFormat="1" ht="13" x14ac:dyDescent="0.3">
      <c r="A220" s="167" t="s">
        <v>250</v>
      </c>
      <c r="B220" s="98">
        <v>4200</v>
      </c>
      <c r="C220" s="158">
        <v>1899</v>
      </c>
      <c r="D220" s="159">
        <f t="shared" si="190"/>
        <v>-0.54785714285714282</v>
      </c>
      <c r="E220" s="34">
        <v>2100</v>
      </c>
      <c r="F220" s="160">
        <f t="shared" si="191"/>
        <v>-9.5714285714285752E-2</v>
      </c>
      <c r="G220" s="161">
        <f t="shared" si="192"/>
        <v>37.980000000000004</v>
      </c>
      <c r="H220" s="162">
        <f t="shared" si="193"/>
        <v>0.02</v>
      </c>
      <c r="I220" s="161">
        <v>25</v>
      </c>
      <c r="J220" s="96">
        <f t="shared" si="194"/>
        <v>1836.02</v>
      </c>
      <c r="K220" s="97">
        <f t="shared" si="195"/>
        <v>-0.12570476190476187</v>
      </c>
      <c r="L220" s="209"/>
      <c r="M220" s="209"/>
      <c r="N220" s="209"/>
      <c r="O220" s="163"/>
      <c r="P220"/>
      <c r="Q220" s="207">
        <v>1671</v>
      </c>
      <c r="R220" s="164"/>
      <c r="S220" s="99">
        <f t="shared" si="197"/>
        <v>127.03999999999996</v>
      </c>
      <c r="T220" s="12">
        <f t="shared" si="196"/>
        <v>7.0654712909612671E-2</v>
      </c>
      <c r="U220" s="12"/>
      <c r="V220" s="12"/>
      <c r="W220" s="164"/>
      <c r="X220" s="165"/>
      <c r="Y220" s="165"/>
      <c r="Z220"/>
      <c r="AA220" s="161">
        <v>25</v>
      </c>
      <c r="AB220" s="213">
        <v>25</v>
      </c>
      <c r="AC220" s="213">
        <v>25</v>
      </c>
      <c r="AD220" s="164"/>
      <c r="AE220" s="191" t="e">
        <f t="shared" si="187"/>
        <v>#REF!</v>
      </c>
      <c r="AF220" t="e">
        <f t="shared" si="198"/>
        <v>#REF!</v>
      </c>
      <c r="AG220" t="e">
        <f t="shared" si="199"/>
        <v>#REF!</v>
      </c>
      <c r="AH220" t="e">
        <f t="shared" si="200"/>
        <v>#REF!</v>
      </c>
      <c r="AJ220" s="191" t="e">
        <f t="shared" si="188"/>
        <v>#REF!</v>
      </c>
      <c r="AK220" s="231" t="e">
        <f>AJ220+(#REF!+#REF!)</f>
        <v>#REF!</v>
      </c>
      <c r="AL220" s="232"/>
      <c r="AM220" s="226"/>
      <c r="AN220" s="233"/>
      <c r="AO220" s="233"/>
      <c r="AQ220" s="221">
        <v>1899</v>
      </c>
      <c r="AR220" s="224">
        <f t="shared" si="183"/>
        <v>0</v>
      </c>
    </row>
    <row r="221" spans="1:44" s="166" customFormat="1" ht="13" x14ac:dyDescent="0.3">
      <c r="A221" s="167" t="s">
        <v>251</v>
      </c>
      <c r="B221" s="98">
        <v>6100</v>
      </c>
      <c r="C221" s="158">
        <v>2748</v>
      </c>
      <c r="D221" s="159">
        <f t="shared" si="190"/>
        <v>-0.54950819672131146</v>
      </c>
      <c r="E221" s="34">
        <v>3050</v>
      </c>
      <c r="F221" s="160">
        <f t="shared" si="191"/>
        <v>-9.9016393442622919E-2</v>
      </c>
      <c r="G221" s="161">
        <f t="shared" si="192"/>
        <v>54.96</v>
      </c>
      <c r="H221" s="162">
        <f t="shared" si="193"/>
        <v>0.02</v>
      </c>
      <c r="I221" s="161">
        <v>25</v>
      </c>
      <c r="J221" s="96">
        <f t="shared" si="194"/>
        <v>2668.04</v>
      </c>
      <c r="K221" s="97">
        <f t="shared" si="195"/>
        <v>-0.12523278688524586</v>
      </c>
      <c r="L221" s="209"/>
      <c r="M221" s="209"/>
      <c r="N221" s="209"/>
      <c r="O221" s="163"/>
      <c r="P221"/>
      <c r="Q221" s="207">
        <v>2423</v>
      </c>
      <c r="R221" s="164"/>
      <c r="S221" s="99">
        <f t="shared" si="197"/>
        <v>190.07999999999993</v>
      </c>
      <c r="T221" s="12">
        <f t="shared" si="196"/>
        <v>7.2741745373275948E-2</v>
      </c>
      <c r="U221" s="12"/>
      <c r="V221" s="12"/>
      <c r="W221" s="164"/>
      <c r="X221" s="165"/>
      <c r="Y221" s="165"/>
      <c r="Z221"/>
      <c r="AA221" s="161">
        <v>25</v>
      </c>
      <c r="AB221" s="213">
        <v>25</v>
      </c>
      <c r="AC221" s="213">
        <v>25</v>
      </c>
      <c r="AD221" s="164"/>
      <c r="AE221" s="191" t="e">
        <f t="shared" si="187"/>
        <v>#REF!</v>
      </c>
      <c r="AF221" t="e">
        <f t="shared" si="198"/>
        <v>#REF!</v>
      </c>
      <c r="AG221" t="e">
        <f t="shared" si="199"/>
        <v>#REF!</v>
      </c>
      <c r="AH221" t="e">
        <f t="shared" si="200"/>
        <v>#REF!</v>
      </c>
      <c r="AJ221" s="191" t="e">
        <f t="shared" si="188"/>
        <v>#REF!</v>
      </c>
      <c r="AK221" s="231" t="e">
        <f>AJ221+(#REF!+#REF!)</f>
        <v>#REF!</v>
      </c>
      <c r="AL221" s="232"/>
      <c r="AM221" s="226"/>
      <c r="AN221" s="233"/>
      <c r="AO221" s="233"/>
      <c r="AQ221" s="218">
        <v>2748</v>
      </c>
      <c r="AR221" s="224">
        <f t="shared" si="183"/>
        <v>0</v>
      </c>
    </row>
    <row r="222" spans="1:44" s="166" customFormat="1" ht="13" x14ac:dyDescent="0.3">
      <c r="A222" s="167" t="s">
        <v>252</v>
      </c>
      <c r="B222" s="98">
        <v>6750</v>
      </c>
      <c r="C222" s="158">
        <v>3038</v>
      </c>
      <c r="D222" s="159">
        <f t="shared" si="190"/>
        <v>-0.54992592592592593</v>
      </c>
      <c r="E222" s="34">
        <v>3375</v>
      </c>
      <c r="F222" s="160">
        <f t="shared" si="191"/>
        <v>-9.9851851851851858E-2</v>
      </c>
      <c r="G222" s="161">
        <f t="shared" si="192"/>
        <v>60.76</v>
      </c>
      <c r="H222" s="162">
        <f t="shared" si="193"/>
        <v>0.02</v>
      </c>
      <c r="I222" s="161">
        <v>25</v>
      </c>
      <c r="J222" s="96">
        <f t="shared" si="194"/>
        <v>2952.24</v>
      </c>
      <c r="K222" s="97">
        <f t="shared" si="195"/>
        <v>-0.12526222222222227</v>
      </c>
      <c r="L222" s="209"/>
      <c r="M222" s="209"/>
      <c r="N222" s="209"/>
      <c r="O222" s="163"/>
      <c r="P222"/>
      <c r="Q222" s="207">
        <v>2694</v>
      </c>
      <c r="R222" s="164"/>
      <c r="S222" s="99">
        <f t="shared" si="197"/>
        <v>197.47999999999956</v>
      </c>
      <c r="T222" s="12">
        <f t="shared" si="196"/>
        <v>6.829720419992516E-2</v>
      </c>
      <c r="U222" s="12"/>
      <c r="V222" s="12"/>
      <c r="W222" s="164"/>
      <c r="X222" s="165"/>
      <c r="Y222" s="165"/>
      <c r="Z222"/>
      <c r="AA222" s="161">
        <v>25</v>
      </c>
      <c r="AB222" s="213">
        <v>25</v>
      </c>
      <c r="AC222" s="213">
        <v>25</v>
      </c>
      <c r="AD222" s="164"/>
      <c r="AE222" s="191" t="e">
        <f t="shared" si="187"/>
        <v>#REF!</v>
      </c>
      <c r="AF222" t="e">
        <f t="shared" si="198"/>
        <v>#REF!</v>
      </c>
      <c r="AG222" t="e">
        <f t="shared" si="199"/>
        <v>#REF!</v>
      </c>
      <c r="AH222" t="e">
        <f t="shared" si="200"/>
        <v>#REF!</v>
      </c>
      <c r="AJ222" s="191" t="e">
        <f t="shared" si="188"/>
        <v>#REF!</v>
      </c>
      <c r="AK222" s="231" t="e">
        <f>AJ222+(#REF!+#REF!)</f>
        <v>#REF!</v>
      </c>
      <c r="AL222" s="232"/>
      <c r="AM222" s="226"/>
      <c r="AN222" s="233"/>
      <c r="AO222" s="233"/>
      <c r="AQ222" s="218">
        <v>3038</v>
      </c>
      <c r="AR222" s="224">
        <f t="shared" si="183"/>
        <v>0</v>
      </c>
    </row>
    <row r="223" spans="1:44" s="166" customFormat="1" ht="13" x14ac:dyDescent="0.3">
      <c r="A223" s="167" t="s">
        <v>253</v>
      </c>
      <c r="B223" s="98">
        <v>4750</v>
      </c>
      <c r="C223" s="158">
        <v>2146</v>
      </c>
      <c r="D223" s="159">
        <f t="shared" ref="D223:D229" si="201">(C223/B223)-1</f>
        <v>-0.54821052631578948</v>
      </c>
      <c r="E223" s="34">
        <v>2375</v>
      </c>
      <c r="F223" s="160">
        <f t="shared" ref="F223:F229" si="202">(C223/E223)-1</f>
        <v>-9.6421052631578963E-2</v>
      </c>
      <c r="G223" s="161">
        <f t="shared" ref="G223:G229" si="203">$H$15*C223</f>
        <v>42.92</v>
      </c>
      <c r="H223" s="162">
        <f t="shared" ref="H223:H229" si="204">G223/C223</f>
        <v>0.02</v>
      </c>
      <c r="I223" s="161">
        <v>25</v>
      </c>
      <c r="J223" s="96">
        <f t="shared" si="194"/>
        <v>2078.08</v>
      </c>
      <c r="K223" s="97">
        <f t="shared" si="195"/>
        <v>-0.12501894736842112</v>
      </c>
      <c r="L223" s="209"/>
      <c r="M223" s="209"/>
      <c r="N223" s="209"/>
      <c r="O223" s="163"/>
      <c r="P223"/>
      <c r="Q223" s="207">
        <v>1886</v>
      </c>
      <c r="R223" s="164"/>
      <c r="S223" s="99">
        <f t="shared" si="197"/>
        <v>149.15999999999985</v>
      </c>
      <c r="T223" s="12">
        <f t="shared" si="196"/>
        <v>7.3291534817901224E-2</v>
      </c>
      <c r="U223" s="12"/>
      <c r="V223" s="12"/>
      <c r="W223" s="164"/>
      <c r="X223" s="165"/>
      <c r="Y223" s="165"/>
      <c r="Z223"/>
      <c r="AA223" s="161">
        <v>25</v>
      </c>
      <c r="AB223" s="213">
        <v>25</v>
      </c>
      <c r="AC223" s="213">
        <v>25</v>
      </c>
      <c r="AD223" s="164"/>
      <c r="AE223" s="191" t="e">
        <f t="shared" si="187"/>
        <v>#REF!</v>
      </c>
      <c r="AF223" t="e">
        <f t="shared" si="198"/>
        <v>#REF!</v>
      </c>
      <c r="AG223" t="e">
        <f t="shared" si="199"/>
        <v>#REF!</v>
      </c>
      <c r="AH223" t="e">
        <f t="shared" si="200"/>
        <v>#REF!</v>
      </c>
      <c r="AJ223" s="191" t="e">
        <f t="shared" si="188"/>
        <v>#REF!</v>
      </c>
      <c r="AK223" s="231" t="e">
        <f>AJ223+(#REF!+#REF!)</f>
        <v>#REF!</v>
      </c>
      <c r="AL223" s="232"/>
      <c r="AM223" s="226"/>
      <c r="AN223" s="233"/>
      <c r="AO223" s="233"/>
      <c r="AQ223" s="218">
        <v>2146</v>
      </c>
      <c r="AR223" s="224">
        <f t="shared" si="183"/>
        <v>0</v>
      </c>
    </row>
    <row r="224" spans="1:44" s="166" customFormat="1" ht="13" x14ac:dyDescent="0.3">
      <c r="A224" s="167" t="s">
        <v>254</v>
      </c>
      <c r="B224" s="98">
        <v>1800</v>
      </c>
      <c r="C224" s="158">
        <v>828</v>
      </c>
      <c r="D224" s="159">
        <f t="shared" si="201"/>
        <v>-0.54</v>
      </c>
      <c r="E224" s="34">
        <v>900</v>
      </c>
      <c r="F224" s="160">
        <f t="shared" si="202"/>
        <v>-7.999999999999996E-2</v>
      </c>
      <c r="G224" s="161">
        <f t="shared" si="203"/>
        <v>16.559999999999999</v>
      </c>
      <c r="H224" s="162">
        <f t="shared" si="204"/>
        <v>1.9999999999999997E-2</v>
      </c>
      <c r="I224" s="161">
        <v>25</v>
      </c>
      <c r="J224" s="96">
        <f t="shared" si="194"/>
        <v>786.44</v>
      </c>
      <c r="K224" s="97">
        <f t="shared" si="195"/>
        <v>-0.12617777777777772</v>
      </c>
      <c r="L224" s="209"/>
      <c r="M224" s="209"/>
      <c r="N224" s="209"/>
      <c r="O224" s="163"/>
      <c r="P224"/>
      <c r="Q224" s="207">
        <v>753</v>
      </c>
      <c r="R224" s="164"/>
      <c r="S224" s="99">
        <f t="shared" si="197"/>
        <v>16.880000000000109</v>
      </c>
      <c r="T224" s="12">
        <f t="shared" si="196"/>
        <v>2.1925494882319461E-2</v>
      </c>
      <c r="U224" s="12"/>
      <c r="V224" s="12"/>
      <c r="W224" s="164"/>
      <c r="X224" s="165"/>
      <c r="Y224" s="165"/>
      <c r="Z224"/>
      <c r="AA224" s="161">
        <v>25</v>
      </c>
      <c r="AB224" s="213">
        <v>25</v>
      </c>
      <c r="AC224" s="213">
        <v>25</v>
      </c>
      <c r="AD224" s="164"/>
      <c r="AE224" s="191" t="e">
        <f t="shared" si="187"/>
        <v>#REF!</v>
      </c>
      <c r="AF224" t="e">
        <f t="shared" si="198"/>
        <v>#REF!</v>
      </c>
      <c r="AG224" t="e">
        <f t="shared" si="199"/>
        <v>#REF!</v>
      </c>
      <c r="AH224" t="e">
        <f t="shared" si="200"/>
        <v>#REF!</v>
      </c>
      <c r="AJ224" s="191" t="e">
        <f t="shared" si="188"/>
        <v>#REF!</v>
      </c>
      <c r="AK224" s="231" t="e">
        <f>AJ224+(#REF!+#REF!)</f>
        <v>#REF!</v>
      </c>
      <c r="AL224" s="232"/>
      <c r="AM224" s="226"/>
      <c r="AN224" s="233"/>
      <c r="AO224" s="233"/>
      <c r="AQ224" s="218">
        <v>828</v>
      </c>
      <c r="AR224" s="224">
        <f t="shared" si="183"/>
        <v>0</v>
      </c>
    </row>
    <row r="225" spans="1:44" s="166" customFormat="1" ht="13" x14ac:dyDescent="0.3">
      <c r="A225" s="167" t="s">
        <v>268</v>
      </c>
      <c r="B225" s="98">
        <v>1300</v>
      </c>
      <c r="C225" s="158">
        <v>580</v>
      </c>
      <c r="D225" s="159">
        <f t="shared" si="201"/>
        <v>-0.55384615384615388</v>
      </c>
      <c r="E225" s="34">
        <v>650</v>
      </c>
      <c r="F225" s="93">
        <f t="shared" si="202"/>
        <v>-0.10769230769230764</v>
      </c>
      <c r="G225" s="94">
        <f t="shared" si="203"/>
        <v>11.6</v>
      </c>
      <c r="H225" s="95">
        <f t="shared" si="204"/>
        <v>0.02</v>
      </c>
      <c r="I225" s="161">
        <v>0</v>
      </c>
      <c r="J225" s="96">
        <f t="shared" si="194"/>
        <v>568.4</v>
      </c>
      <c r="K225" s="97">
        <f t="shared" si="195"/>
        <v>-0.1255384615384616</v>
      </c>
      <c r="L225" s="209"/>
      <c r="M225" s="209"/>
      <c r="N225" s="209"/>
      <c r="O225" s="163"/>
      <c r="P225"/>
      <c r="Q225" s="207">
        <v>490</v>
      </c>
      <c r="R225" s="164"/>
      <c r="S225" s="99">
        <f t="shared" si="197"/>
        <v>66.799999999999955</v>
      </c>
      <c r="T225" s="12">
        <f t="shared" ref="T225:T231" si="205">S225/(S225+Q225)</f>
        <v>0.11997126436781602</v>
      </c>
      <c r="U225" s="12"/>
      <c r="V225" s="12"/>
      <c r="W225" s="164"/>
      <c r="X225" s="165"/>
      <c r="Y225" s="165"/>
      <c r="Z225"/>
      <c r="AA225" s="161">
        <v>0</v>
      </c>
      <c r="AB225" s="213">
        <v>0</v>
      </c>
      <c r="AC225" s="213">
        <v>0</v>
      </c>
      <c r="AD225" s="164"/>
      <c r="AE225" s="191" t="e">
        <f t="shared" si="187"/>
        <v>#REF!</v>
      </c>
      <c r="AF225" t="e">
        <f t="shared" si="198"/>
        <v>#REF!</v>
      </c>
      <c r="AG225" t="e">
        <f t="shared" si="199"/>
        <v>#REF!</v>
      </c>
      <c r="AH225" t="e">
        <f t="shared" si="200"/>
        <v>#REF!</v>
      </c>
      <c r="AJ225" s="191" t="e">
        <f t="shared" si="188"/>
        <v>#REF!</v>
      </c>
      <c r="AK225" s="231" t="e">
        <f>AJ225+(#REF!+#REF!)</f>
        <v>#REF!</v>
      </c>
      <c r="AL225" s="232"/>
      <c r="AM225" s="226"/>
      <c r="AN225" s="233"/>
      <c r="AO225" s="233"/>
      <c r="AQ225" s="221">
        <v>580</v>
      </c>
      <c r="AR225" s="224">
        <f t="shared" si="183"/>
        <v>0</v>
      </c>
    </row>
    <row r="226" spans="1:44" s="166" customFormat="1" ht="13" x14ac:dyDescent="0.3">
      <c r="A226" s="167" t="s">
        <v>269</v>
      </c>
      <c r="B226" s="98">
        <v>1800</v>
      </c>
      <c r="C226" s="158">
        <v>803</v>
      </c>
      <c r="D226" s="159">
        <f t="shared" si="201"/>
        <v>-0.55388888888888888</v>
      </c>
      <c r="E226" s="34">
        <v>900</v>
      </c>
      <c r="F226" s="93">
        <f t="shared" si="202"/>
        <v>-0.10777777777777775</v>
      </c>
      <c r="G226" s="94">
        <f t="shared" si="203"/>
        <v>16.059999999999999</v>
      </c>
      <c r="H226" s="95">
        <f t="shared" si="204"/>
        <v>1.9999999999999997E-2</v>
      </c>
      <c r="I226" s="161">
        <v>0</v>
      </c>
      <c r="J226" s="96">
        <f t="shared" si="194"/>
        <v>786.94</v>
      </c>
      <c r="K226" s="97">
        <f t="shared" si="195"/>
        <v>-0.12562222222222219</v>
      </c>
      <c r="L226" s="209"/>
      <c r="M226" s="209"/>
      <c r="N226" s="209"/>
      <c r="O226" s="163"/>
      <c r="P226"/>
      <c r="Q226" s="207">
        <v>700</v>
      </c>
      <c r="R226" s="164"/>
      <c r="S226" s="99">
        <f t="shared" si="197"/>
        <v>70.880000000000109</v>
      </c>
      <c r="T226" s="12">
        <f t="shared" si="205"/>
        <v>9.1946865919468782E-2</v>
      </c>
      <c r="U226" s="12"/>
      <c r="V226" s="12"/>
      <c r="W226" s="164"/>
      <c r="X226" s="165"/>
      <c r="Y226" s="165"/>
      <c r="Z226"/>
      <c r="AA226" s="161">
        <v>0</v>
      </c>
      <c r="AB226" s="213">
        <v>0</v>
      </c>
      <c r="AC226" s="213">
        <v>0</v>
      </c>
      <c r="AD226" s="164"/>
      <c r="AE226" s="191" t="e">
        <f t="shared" si="187"/>
        <v>#REF!</v>
      </c>
      <c r="AF226" t="e">
        <f t="shared" si="198"/>
        <v>#REF!</v>
      </c>
      <c r="AG226" t="e">
        <f t="shared" si="199"/>
        <v>#REF!</v>
      </c>
      <c r="AH226" t="e">
        <f t="shared" si="200"/>
        <v>#REF!</v>
      </c>
      <c r="AJ226" s="191" t="e">
        <f t="shared" si="188"/>
        <v>#REF!</v>
      </c>
      <c r="AK226" s="231" t="e">
        <f>AJ226+(#REF!+#REF!)</f>
        <v>#REF!</v>
      </c>
      <c r="AL226" s="232"/>
      <c r="AM226" s="226"/>
      <c r="AN226" s="233"/>
      <c r="AO226" s="233"/>
      <c r="AQ226" s="218">
        <v>803</v>
      </c>
      <c r="AR226" s="224">
        <f t="shared" si="183"/>
        <v>0</v>
      </c>
    </row>
    <row r="227" spans="1:44" s="166" customFormat="1" ht="13" x14ac:dyDescent="0.3">
      <c r="A227" s="167" t="s">
        <v>270</v>
      </c>
      <c r="B227" s="98">
        <v>1800</v>
      </c>
      <c r="C227" s="158">
        <v>803</v>
      </c>
      <c r="D227" s="159">
        <f t="shared" si="201"/>
        <v>-0.55388888888888888</v>
      </c>
      <c r="E227" s="34">
        <v>900</v>
      </c>
      <c r="F227" s="93">
        <f t="shared" si="202"/>
        <v>-0.10777777777777775</v>
      </c>
      <c r="G227" s="94">
        <f t="shared" si="203"/>
        <v>16.059999999999999</v>
      </c>
      <c r="H227" s="95">
        <f t="shared" si="204"/>
        <v>1.9999999999999997E-2</v>
      </c>
      <c r="I227" s="161">
        <v>0</v>
      </c>
      <c r="J227" s="96">
        <f t="shared" si="194"/>
        <v>786.94</v>
      </c>
      <c r="K227" s="97">
        <f t="shared" si="195"/>
        <v>-0.12562222222222219</v>
      </c>
      <c r="L227" s="209"/>
      <c r="M227" s="209"/>
      <c r="N227" s="209"/>
      <c r="O227" s="163"/>
      <c r="P227"/>
      <c r="Q227" s="207">
        <v>630</v>
      </c>
      <c r="R227" s="164"/>
      <c r="S227" s="99">
        <f t="shared" si="197"/>
        <v>140.88000000000011</v>
      </c>
      <c r="T227" s="12">
        <f t="shared" si="205"/>
        <v>0.18275217932752191</v>
      </c>
      <c r="U227" s="12"/>
      <c r="V227" s="12"/>
      <c r="W227" s="164"/>
      <c r="X227" s="165"/>
      <c r="Y227" s="165"/>
      <c r="Z227"/>
      <c r="AA227" s="161">
        <v>0</v>
      </c>
      <c r="AB227" s="213">
        <v>0</v>
      </c>
      <c r="AC227" s="213">
        <v>0</v>
      </c>
      <c r="AD227" s="164"/>
      <c r="AE227" s="191" t="e">
        <f t="shared" si="187"/>
        <v>#REF!</v>
      </c>
      <c r="AF227" t="e">
        <f t="shared" si="198"/>
        <v>#REF!</v>
      </c>
      <c r="AG227" t="e">
        <f t="shared" si="199"/>
        <v>#REF!</v>
      </c>
      <c r="AH227" t="e">
        <f t="shared" si="200"/>
        <v>#REF!</v>
      </c>
      <c r="AJ227" s="191" t="e">
        <f t="shared" si="188"/>
        <v>#REF!</v>
      </c>
      <c r="AK227" s="231" t="e">
        <f>AJ227+(#REF!+#REF!)</f>
        <v>#REF!</v>
      </c>
      <c r="AL227" s="232"/>
      <c r="AM227" s="226"/>
      <c r="AN227" s="233"/>
      <c r="AO227" s="233"/>
      <c r="AQ227" s="218">
        <v>803</v>
      </c>
      <c r="AR227" s="224">
        <f t="shared" si="183"/>
        <v>0</v>
      </c>
    </row>
    <row r="228" spans="1:44" s="166" customFormat="1" ht="13" x14ac:dyDescent="0.3">
      <c r="A228" s="167" t="s">
        <v>271</v>
      </c>
      <c r="B228" s="98">
        <v>700</v>
      </c>
      <c r="C228" s="158">
        <v>312</v>
      </c>
      <c r="D228" s="159">
        <f t="shared" si="201"/>
        <v>-0.55428571428571427</v>
      </c>
      <c r="E228" s="34">
        <v>350</v>
      </c>
      <c r="F228" s="93">
        <f t="shared" si="202"/>
        <v>-0.10857142857142854</v>
      </c>
      <c r="G228" s="94">
        <f t="shared" si="203"/>
        <v>6.24</v>
      </c>
      <c r="H228" s="95">
        <f t="shared" si="204"/>
        <v>0.02</v>
      </c>
      <c r="I228" s="161">
        <v>0</v>
      </c>
      <c r="J228" s="96">
        <f t="shared" si="194"/>
        <v>305.76</v>
      </c>
      <c r="K228" s="97">
        <f t="shared" si="195"/>
        <v>-0.12640000000000007</v>
      </c>
      <c r="L228" s="209"/>
      <c r="M228" s="209"/>
      <c r="N228" s="209"/>
      <c r="O228" s="163"/>
      <c r="P228"/>
      <c r="Q228" s="207">
        <v>280</v>
      </c>
      <c r="R228" s="164"/>
      <c r="S228" s="99">
        <f t="shared" si="197"/>
        <v>19.519999999999982</v>
      </c>
      <c r="T228" s="12">
        <f t="shared" si="205"/>
        <v>6.517094017094012E-2</v>
      </c>
      <c r="U228" s="12"/>
      <c r="V228" s="12"/>
      <c r="W228" s="164"/>
      <c r="X228" s="165"/>
      <c r="Y228" s="165"/>
      <c r="Z228"/>
      <c r="AA228" s="161">
        <v>0</v>
      </c>
      <c r="AB228" s="213">
        <v>0</v>
      </c>
      <c r="AC228" s="213">
        <v>0</v>
      </c>
      <c r="AD228" s="164"/>
      <c r="AE228" s="191" t="e">
        <f t="shared" si="187"/>
        <v>#REF!</v>
      </c>
      <c r="AF228" t="e">
        <f t="shared" si="198"/>
        <v>#REF!</v>
      </c>
      <c r="AG228" t="e">
        <f t="shared" si="199"/>
        <v>#REF!</v>
      </c>
      <c r="AH228" t="e">
        <f t="shared" si="200"/>
        <v>#REF!</v>
      </c>
      <c r="AJ228" s="191" t="e">
        <f t="shared" si="188"/>
        <v>#REF!</v>
      </c>
      <c r="AK228" s="231" t="e">
        <f>AJ228+(#REF!+#REF!)</f>
        <v>#REF!</v>
      </c>
      <c r="AL228" s="232"/>
      <c r="AM228" s="226"/>
      <c r="AN228" s="233"/>
      <c r="AO228" s="233"/>
      <c r="AQ228" s="218">
        <v>312</v>
      </c>
      <c r="AR228" s="224">
        <f t="shared" si="183"/>
        <v>0</v>
      </c>
    </row>
    <row r="229" spans="1:44" s="166" customFormat="1" ht="13" x14ac:dyDescent="0.3">
      <c r="A229" s="167" t="s">
        <v>272</v>
      </c>
      <c r="B229" s="98">
        <v>1800</v>
      </c>
      <c r="C229" s="158">
        <v>803</v>
      </c>
      <c r="D229" s="159">
        <f t="shared" si="201"/>
        <v>-0.55388888888888888</v>
      </c>
      <c r="E229" s="34">
        <v>900</v>
      </c>
      <c r="F229" s="93">
        <f t="shared" si="202"/>
        <v>-0.10777777777777775</v>
      </c>
      <c r="G229" s="94">
        <f t="shared" si="203"/>
        <v>16.059999999999999</v>
      </c>
      <c r="H229" s="95">
        <f t="shared" si="204"/>
        <v>1.9999999999999997E-2</v>
      </c>
      <c r="I229" s="161">
        <v>0</v>
      </c>
      <c r="J229" s="96">
        <f t="shared" si="194"/>
        <v>786.94</v>
      </c>
      <c r="K229" s="97">
        <f t="shared" si="195"/>
        <v>-0.12562222222222219</v>
      </c>
      <c r="L229" s="209"/>
      <c r="M229" s="209"/>
      <c r="N229" s="209"/>
      <c r="O229" s="163"/>
      <c r="P229"/>
      <c r="Q229" s="207">
        <v>701</v>
      </c>
      <c r="R229" s="164"/>
      <c r="S229" s="99">
        <f t="shared" si="197"/>
        <v>69.880000000000109</v>
      </c>
      <c r="T229" s="12">
        <f t="shared" si="205"/>
        <v>9.0649647156496607E-2</v>
      </c>
      <c r="U229" s="12"/>
      <c r="V229" s="12"/>
      <c r="W229" s="164"/>
      <c r="X229" s="165"/>
      <c r="Y229" s="165"/>
      <c r="Z229"/>
      <c r="AA229" s="161">
        <v>0</v>
      </c>
      <c r="AB229" s="213">
        <v>0</v>
      </c>
      <c r="AC229" s="213">
        <v>0</v>
      </c>
      <c r="AD229" s="164"/>
      <c r="AE229" s="191" t="e">
        <f t="shared" si="187"/>
        <v>#REF!</v>
      </c>
      <c r="AF229" t="e">
        <f t="shared" si="198"/>
        <v>#REF!</v>
      </c>
      <c r="AG229" t="e">
        <f t="shared" si="199"/>
        <v>#REF!</v>
      </c>
      <c r="AH229" t="e">
        <f t="shared" si="200"/>
        <v>#REF!</v>
      </c>
      <c r="AJ229" s="191" t="e">
        <f t="shared" si="188"/>
        <v>#REF!</v>
      </c>
      <c r="AK229" s="231" t="e">
        <f>AJ229+(#REF!+#REF!)</f>
        <v>#REF!</v>
      </c>
      <c r="AL229" s="232"/>
      <c r="AM229" s="226"/>
      <c r="AN229" s="233"/>
      <c r="AO229" s="233"/>
      <c r="AQ229" s="218">
        <v>803</v>
      </c>
      <c r="AR229" s="224">
        <f t="shared" si="183"/>
        <v>0</v>
      </c>
    </row>
    <row r="230" spans="1:44" x14ac:dyDescent="0.25">
      <c r="A230" s="26" t="s">
        <v>177</v>
      </c>
      <c r="B230" s="98">
        <v>180</v>
      </c>
      <c r="C230" s="151">
        <v>77</v>
      </c>
      <c r="D230" s="92">
        <f t="shared" si="171"/>
        <v>-0.57222222222222219</v>
      </c>
      <c r="E230" s="34">
        <v>85</v>
      </c>
      <c r="F230" s="93">
        <f t="shared" si="172"/>
        <v>-9.4117647058823528E-2</v>
      </c>
      <c r="G230" s="94">
        <f t="shared" si="184"/>
        <v>1.54</v>
      </c>
      <c r="H230" s="95">
        <f t="shared" si="173"/>
        <v>0.02</v>
      </c>
      <c r="I230" s="94">
        <v>5</v>
      </c>
      <c r="J230" s="96">
        <f t="shared" si="185"/>
        <v>70.459999999999994</v>
      </c>
      <c r="K230" s="97">
        <f t="shared" si="186"/>
        <v>-0.17105882352941182</v>
      </c>
      <c r="L230" s="209"/>
      <c r="M230" s="209"/>
      <c r="N230" s="209"/>
      <c r="O230" s="49"/>
      <c r="Q230" s="208">
        <v>46</v>
      </c>
      <c r="S230" s="99">
        <f t="shared" si="197"/>
        <v>22.919999999999987</v>
      </c>
      <c r="T230" s="12">
        <f t="shared" si="205"/>
        <v>0.3325594892629134</v>
      </c>
      <c r="U230" s="12"/>
      <c r="V230" s="12"/>
      <c r="X230" s="100"/>
      <c r="Y230" s="100"/>
      <c r="AA230" s="94">
        <v>5</v>
      </c>
      <c r="AB230" s="94">
        <v>5</v>
      </c>
      <c r="AC230" s="94">
        <v>5</v>
      </c>
      <c r="AE230" s="191" t="e">
        <f t="shared" si="187"/>
        <v>#REF!</v>
      </c>
      <c r="AF230" t="e">
        <f t="shared" si="198"/>
        <v>#REF!</v>
      </c>
      <c r="AG230" t="e">
        <f t="shared" si="199"/>
        <v>#REF!</v>
      </c>
      <c r="AH230" t="e">
        <f t="shared" si="200"/>
        <v>#REF!</v>
      </c>
      <c r="AJ230" s="191" t="e">
        <f t="shared" si="188"/>
        <v>#REF!</v>
      </c>
      <c r="AK230" s="231" t="e">
        <f>AJ230+(#REF!+#REF!)</f>
        <v>#REF!</v>
      </c>
      <c r="AL230" s="232"/>
      <c r="AQ230" s="218">
        <v>77</v>
      </c>
      <c r="AR230" s="224">
        <f t="shared" si="183"/>
        <v>0</v>
      </c>
    </row>
    <row r="231" spans="1:44" x14ac:dyDescent="0.25">
      <c r="A231" s="26" t="s">
        <v>178</v>
      </c>
      <c r="B231" s="98">
        <v>275</v>
      </c>
      <c r="C231" s="151">
        <v>151</v>
      </c>
      <c r="D231" s="92">
        <f t="shared" si="171"/>
        <v>-0.45090909090909093</v>
      </c>
      <c r="E231" s="48">
        <v>153</v>
      </c>
      <c r="F231" s="93">
        <f t="shared" si="172"/>
        <v>-1.3071895424836555E-2</v>
      </c>
      <c r="G231" s="94">
        <f t="shared" si="184"/>
        <v>3.02</v>
      </c>
      <c r="H231" s="95">
        <f t="shared" si="173"/>
        <v>0.02</v>
      </c>
      <c r="I231" s="94">
        <v>5</v>
      </c>
      <c r="J231" s="96">
        <f t="shared" si="185"/>
        <v>142.97999999999999</v>
      </c>
      <c r="K231" s="97">
        <f t="shared" si="186"/>
        <v>-6.5490196078431429E-2</v>
      </c>
      <c r="L231" s="209"/>
      <c r="M231" s="209"/>
      <c r="N231" s="209"/>
      <c r="O231" s="49"/>
      <c r="Q231" s="207">
        <v>101</v>
      </c>
      <c r="S231" s="99">
        <f t="shared" si="197"/>
        <v>38.95999999999998</v>
      </c>
      <c r="T231" s="12">
        <f t="shared" si="205"/>
        <v>0.27836524721348949</v>
      </c>
      <c r="U231" s="12"/>
      <c r="V231" s="12"/>
      <c r="X231" s="100"/>
      <c r="Y231" s="100"/>
      <c r="AA231" s="94">
        <v>5</v>
      </c>
      <c r="AB231" s="94">
        <v>5</v>
      </c>
      <c r="AC231" s="94">
        <v>5</v>
      </c>
      <c r="AE231" s="191" t="e">
        <f t="shared" si="187"/>
        <v>#REF!</v>
      </c>
      <c r="AF231" t="e">
        <f t="shared" si="198"/>
        <v>#REF!</v>
      </c>
      <c r="AG231" t="e">
        <f t="shared" si="199"/>
        <v>#REF!</v>
      </c>
      <c r="AH231" t="e">
        <f t="shared" si="200"/>
        <v>#REF!</v>
      </c>
      <c r="AJ231" s="191" t="e">
        <f t="shared" si="188"/>
        <v>#REF!</v>
      </c>
      <c r="AK231" s="231" t="e">
        <f>AJ231+(#REF!+#REF!)</f>
        <v>#REF!</v>
      </c>
      <c r="AL231" s="232"/>
      <c r="AQ231" s="218">
        <v>151</v>
      </c>
      <c r="AR231" s="224">
        <f t="shared" si="183"/>
        <v>0</v>
      </c>
    </row>
    <row r="232" spans="1:44" x14ac:dyDescent="0.25">
      <c r="A232" s="145"/>
      <c r="B232" s="157" t="s">
        <v>207</v>
      </c>
      <c r="C232" s="150" t="s">
        <v>190</v>
      </c>
      <c r="Q232" s="183"/>
      <c r="S232" s="99"/>
      <c r="T232" s="12"/>
      <c r="U232" s="12"/>
      <c r="V232" s="12"/>
      <c r="AA232" s="29"/>
      <c r="AB232" s="31" t="s">
        <v>190</v>
      </c>
      <c r="AC232" s="31"/>
      <c r="AQ232" s="222"/>
    </row>
    <row r="233" spans="1:44" ht="13" hidden="1" x14ac:dyDescent="0.3">
      <c r="C233" s="31" t="s">
        <v>190</v>
      </c>
      <c r="X233" s="31"/>
      <c r="Y233" s="31"/>
      <c r="AQ233" s="223"/>
    </row>
    <row r="234" spans="1:44" hidden="1" x14ac:dyDescent="0.25">
      <c r="C234" s="31" t="s">
        <v>190</v>
      </c>
      <c r="X234" s="31"/>
      <c r="Y234" s="31"/>
      <c r="AQ234" s="218">
        <v>0</v>
      </c>
    </row>
    <row r="235" spans="1:44" ht="13" hidden="1" thickBot="1" x14ac:dyDescent="0.3">
      <c r="C235" s="31" t="s">
        <v>190</v>
      </c>
      <c r="Q235" s="180"/>
      <c r="X235" s="31"/>
      <c r="Y235" s="31"/>
      <c r="AQ235" s="222"/>
    </row>
    <row r="236" spans="1:44" hidden="1" x14ac:dyDescent="0.25">
      <c r="C236" s="31" t="s">
        <v>190</v>
      </c>
      <c r="W236" s="103" t="s">
        <v>208</v>
      </c>
      <c r="X236" s="104">
        <f>SUMPRODUCT(X16:X233,C16:C233)</f>
        <v>0</v>
      </c>
      <c r="Y236" s="105">
        <f>SUMPRODUCT(Y16:Y233,C16:C233)</f>
        <v>0</v>
      </c>
      <c r="AC236" s="31"/>
    </row>
    <row r="237" spans="1:44" hidden="1" x14ac:dyDescent="0.25">
      <c r="C237" s="31" t="s">
        <v>190</v>
      </c>
      <c r="W237" s="106" t="s">
        <v>209</v>
      </c>
      <c r="X237" s="107">
        <f>SUMPRODUCT(X16:X233,Q16:Q233)</f>
        <v>0</v>
      </c>
      <c r="Y237" s="108">
        <f>SUMPRODUCT(Y16:Y233,Q16:Q233)</f>
        <v>0</v>
      </c>
      <c r="AC237" s="31"/>
    </row>
    <row r="238" spans="1:44" hidden="1" x14ac:dyDescent="0.25">
      <c r="C238" s="31" t="s">
        <v>190</v>
      </c>
      <c r="W238" s="106" t="s">
        <v>210</v>
      </c>
      <c r="X238" s="107">
        <f>SUMPRODUCT(X16:X233,S16:S233)</f>
        <v>0</v>
      </c>
      <c r="Y238" s="108">
        <f>SUMPRODUCT(Y16:Y233,S16:S233)</f>
        <v>0</v>
      </c>
      <c r="AC238" s="31"/>
    </row>
    <row r="239" spans="1:44" ht="13" hidden="1" thickBot="1" x14ac:dyDescent="0.3">
      <c r="C239" s="31" t="s">
        <v>190</v>
      </c>
      <c r="W239" s="109" t="s">
        <v>211</v>
      </c>
      <c r="X239" s="110" t="e">
        <f>(X238/(X238+X237))</f>
        <v>#DIV/0!</v>
      </c>
      <c r="Y239" s="110" t="e">
        <f>(Y238/(Y238+Y237))</f>
        <v>#DIV/0!</v>
      </c>
      <c r="AC239" s="31"/>
      <c r="AQ239" s="215"/>
    </row>
    <row r="240" spans="1:44" ht="13" hidden="1" thickBot="1" x14ac:dyDescent="0.3">
      <c r="C240" s="31" t="s">
        <v>190</v>
      </c>
      <c r="X240" s="31"/>
      <c r="Y240" s="31"/>
      <c r="AC240" s="31"/>
    </row>
    <row r="241" spans="1:43" hidden="1" x14ac:dyDescent="0.25">
      <c r="C241" s="31" t="s">
        <v>190</v>
      </c>
      <c r="W241" s="103" t="s">
        <v>212</v>
      </c>
      <c r="X241" s="111"/>
      <c r="Y241" s="111"/>
      <c r="AC241" s="31"/>
    </row>
    <row r="242" spans="1:43" hidden="1" x14ac:dyDescent="0.25">
      <c r="C242" s="31" t="s">
        <v>190</v>
      </c>
      <c r="W242" s="106" t="s">
        <v>213</v>
      </c>
      <c r="X242" s="112"/>
      <c r="Y242" s="112"/>
      <c r="AC242" s="31"/>
    </row>
    <row r="243" spans="1:43" hidden="1" x14ac:dyDescent="0.25">
      <c r="C243" s="31" t="s">
        <v>190</v>
      </c>
      <c r="W243" s="106" t="s">
        <v>214</v>
      </c>
      <c r="X243" s="113">
        <f>X236+X241</f>
        <v>0</v>
      </c>
      <c r="Y243" s="113">
        <f>Y236+Y241</f>
        <v>0</v>
      </c>
      <c r="AC243" s="31"/>
    </row>
    <row r="244" spans="1:43" hidden="1" x14ac:dyDescent="0.25">
      <c r="C244" s="31" t="s">
        <v>190</v>
      </c>
      <c r="W244" s="106" t="s">
        <v>215</v>
      </c>
      <c r="X244" s="114">
        <f>X237+X241-X242</f>
        <v>0</v>
      </c>
      <c r="Y244" s="114">
        <f>Y237+Y241-Y242</f>
        <v>0</v>
      </c>
      <c r="AC244" s="31"/>
    </row>
    <row r="245" spans="1:43" hidden="1" x14ac:dyDescent="0.25">
      <c r="C245" s="31" t="s">
        <v>190</v>
      </c>
      <c r="W245" s="106" t="s">
        <v>216</v>
      </c>
      <c r="X245" s="107">
        <f>SUM(X242,X238)</f>
        <v>0</v>
      </c>
      <c r="Y245" s="108">
        <f>SUM(Y242,Y238)</f>
        <v>0</v>
      </c>
      <c r="AC245" s="31"/>
    </row>
    <row r="246" spans="1:43" ht="13" hidden="1" thickBot="1" x14ac:dyDescent="0.3">
      <c r="C246" s="31" t="s">
        <v>190</v>
      </c>
      <c r="W246" s="109" t="s">
        <v>217</v>
      </c>
      <c r="X246" s="115" t="e">
        <f>X245/(X245+X244)</f>
        <v>#DIV/0!</v>
      </c>
      <c r="Y246" s="115" t="e">
        <f>Y245/Y243</f>
        <v>#DIV/0!</v>
      </c>
      <c r="AC246" s="31"/>
    </row>
    <row r="247" spans="1:43" hidden="1" x14ac:dyDescent="0.25">
      <c r="C247" s="31" t="s">
        <v>190</v>
      </c>
      <c r="AC247" s="31"/>
    </row>
    <row r="248" spans="1:43" hidden="1" x14ac:dyDescent="0.25">
      <c r="C248" s="31" t="s">
        <v>190</v>
      </c>
      <c r="AC248" s="31"/>
    </row>
    <row r="249" spans="1:43" hidden="1" x14ac:dyDescent="0.25">
      <c r="C249" s="31" t="s">
        <v>190</v>
      </c>
      <c r="AC249" s="31"/>
    </row>
    <row r="250" spans="1:43" hidden="1" x14ac:dyDescent="0.25">
      <c r="C250" s="31" t="s">
        <v>190</v>
      </c>
      <c r="AC250" s="31"/>
    </row>
    <row r="251" spans="1:43" hidden="1" x14ac:dyDescent="0.25">
      <c r="C251" s="31" t="s">
        <v>190</v>
      </c>
      <c r="AC251" s="31"/>
    </row>
    <row r="252" spans="1:43" hidden="1" x14ac:dyDescent="0.25">
      <c r="C252" s="31" t="s">
        <v>190</v>
      </c>
      <c r="AC252" s="31"/>
    </row>
    <row r="253" spans="1:43" hidden="1" x14ac:dyDescent="0.25">
      <c r="C253" s="31" t="s">
        <v>190</v>
      </c>
      <c r="AC253" s="215"/>
    </row>
    <row r="254" spans="1:43" hidden="1" x14ac:dyDescent="0.25">
      <c r="C254" s="31" t="s">
        <v>190</v>
      </c>
      <c r="AC254" s="215"/>
    </row>
    <row r="255" spans="1:43" ht="13" hidden="1" x14ac:dyDescent="0.3">
      <c r="C255" s="31" t="s">
        <v>190</v>
      </c>
      <c r="AC255" s="166"/>
    </row>
    <row r="256" spans="1:43" s="166" customFormat="1" ht="13" x14ac:dyDescent="0.3">
      <c r="A256" s="169" t="s">
        <v>276</v>
      </c>
      <c r="B256" s="98">
        <v>245</v>
      </c>
      <c r="C256" s="181">
        <v>143</v>
      </c>
      <c r="D256" s="92">
        <f>(C256/B256)-1</f>
        <v>-0.41632653061224489</v>
      </c>
      <c r="E256" s="17">
        <v>143</v>
      </c>
      <c r="F256" s="93">
        <f>(C256/E256)-1</f>
        <v>0</v>
      </c>
      <c r="G256" s="161">
        <v>0</v>
      </c>
      <c r="H256" s="95">
        <f>G256/C256</f>
        <v>0</v>
      </c>
      <c r="I256" s="94">
        <v>0</v>
      </c>
      <c r="J256" s="96">
        <f t="shared" ref="J256:J260" si="206">C256-G256-I256</f>
        <v>143</v>
      </c>
      <c r="K256" s="97">
        <f t="shared" ref="K256:K260" si="207">(J256/E256)-1</f>
        <v>0</v>
      </c>
      <c r="L256" s="209"/>
      <c r="M256" s="209"/>
      <c r="N256" s="209"/>
      <c r="O256" s="31"/>
      <c r="P256"/>
      <c r="Q256" s="183">
        <v>67</v>
      </c>
      <c r="R256" s="31"/>
      <c r="S256" s="99">
        <f>J256-0.02*C256-Q256</f>
        <v>73.139999999999986</v>
      </c>
      <c r="T256" s="12">
        <f t="shared" ref="T256:T260" si="208">S256/(S256+Q256)</f>
        <v>0.52190666476380754</v>
      </c>
      <c r="U256" s="12"/>
      <c r="V256" s="12"/>
      <c r="W256"/>
      <c r="X256" s="100"/>
      <c r="Y256" s="100"/>
      <c r="Z256"/>
      <c r="AA256" s="216">
        <v>0</v>
      </c>
      <c r="AB256" s="216">
        <v>0</v>
      </c>
      <c r="AC256" s="216">
        <v>0</v>
      </c>
      <c r="AF256" s="182"/>
      <c r="AK256" s="233"/>
      <c r="AL256" s="233"/>
      <c r="AM256" s="233"/>
      <c r="AN256" s="233"/>
      <c r="AO256" s="233"/>
      <c r="AQ256" s="218"/>
    </row>
    <row r="257" spans="1:43" s="166" customFormat="1" ht="13" x14ac:dyDescent="0.3">
      <c r="A257" s="169" t="s">
        <v>277</v>
      </c>
      <c r="B257" s="98">
        <v>525</v>
      </c>
      <c r="C257" s="181">
        <v>306</v>
      </c>
      <c r="D257" s="92">
        <f>(C257/B257)-1</f>
        <v>-0.41714285714285715</v>
      </c>
      <c r="E257" s="17">
        <v>306</v>
      </c>
      <c r="F257" s="93">
        <f>(C257/E257)-1</f>
        <v>0</v>
      </c>
      <c r="G257" s="161">
        <v>0</v>
      </c>
      <c r="H257" s="95">
        <f>G257/C257</f>
        <v>0</v>
      </c>
      <c r="I257" s="94">
        <v>0</v>
      </c>
      <c r="J257" s="96">
        <f t="shared" si="206"/>
        <v>306</v>
      </c>
      <c r="K257" s="97">
        <f t="shared" si="207"/>
        <v>0</v>
      </c>
      <c r="L257" s="209"/>
      <c r="M257" s="209"/>
      <c r="N257" s="209"/>
      <c r="O257" s="31"/>
      <c r="P257"/>
      <c r="Q257" s="183">
        <v>142</v>
      </c>
      <c r="R257" s="31"/>
      <c r="S257" s="99">
        <f>J257-0.02*C257-Q257</f>
        <v>157.88</v>
      </c>
      <c r="T257" s="12">
        <f t="shared" si="208"/>
        <v>0.52647725756969455</v>
      </c>
      <c r="U257" s="12"/>
      <c r="V257" s="12"/>
      <c r="W257"/>
      <c r="X257" s="100"/>
      <c r="Y257" s="100"/>
      <c r="Z257"/>
      <c r="AA257" s="216">
        <v>0</v>
      </c>
      <c r="AB257" s="216">
        <v>0</v>
      </c>
      <c r="AC257" s="216">
        <v>0</v>
      </c>
      <c r="AF257" s="182"/>
      <c r="AK257" s="233"/>
      <c r="AL257" s="233"/>
      <c r="AM257" s="233"/>
      <c r="AN257" s="233"/>
      <c r="AO257" s="233"/>
      <c r="AQ257" s="218"/>
    </row>
    <row r="258" spans="1:43" s="166" customFormat="1" ht="13" x14ac:dyDescent="0.3">
      <c r="A258" s="169" t="s">
        <v>278</v>
      </c>
      <c r="B258" s="98">
        <v>790</v>
      </c>
      <c r="C258" s="181">
        <v>458</v>
      </c>
      <c r="D258" s="92">
        <f t="shared" ref="D258:D260" si="209">(C258/B258)-1</f>
        <v>-0.42025316455696204</v>
      </c>
      <c r="E258" s="17">
        <v>458</v>
      </c>
      <c r="F258" s="93">
        <f t="shared" ref="F258:F260" si="210">(C258/E258)-1</f>
        <v>0</v>
      </c>
      <c r="G258" s="161">
        <v>0</v>
      </c>
      <c r="H258" s="95">
        <f t="shared" ref="H258:H260" si="211">G258/C258</f>
        <v>0</v>
      </c>
      <c r="I258" s="94">
        <v>0</v>
      </c>
      <c r="J258" s="96">
        <f t="shared" si="206"/>
        <v>458</v>
      </c>
      <c r="K258" s="97">
        <f t="shared" si="207"/>
        <v>0</v>
      </c>
      <c r="L258" s="209"/>
      <c r="M258" s="209"/>
      <c r="N258" s="209"/>
      <c r="O258" s="31"/>
      <c r="P258"/>
      <c r="Q258" s="183">
        <v>208</v>
      </c>
      <c r="R258" s="31"/>
      <c r="S258" s="99">
        <f>J258-0.02*C258-Q258</f>
        <v>240.83999999999997</v>
      </c>
      <c r="T258" s="12">
        <f t="shared" si="208"/>
        <v>0.53658319222885653</v>
      </c>
      <c r="U258" s="12"/>
      <c r="V258" s="12"/>
      <c r="W258"/>
      <c r="X258" s="100"/>
      <c r="Y258" s="100"/>
      <c r="Z258"/>
      <c r="AA258" s="216">
        <v>0</v>
      </c>
      <c r="AB258" s="216">
        <v>0</v>
      </c>
      <c r="AC258" s="216">
        <v>0</v>
      </c>
      <c r="AF258" s="182"/>
      <c r="AK258" s="233"/>
      <c r="AL258" s="233"/>
      <c r="AM258" s="233"/>
      <c r="AN258" s="233"/>
      <c r="AO258" s="233"/>
      <c r="AQ258" s="218"/>
    </row>
    <row r="259" spans="1:43" s="166" customFormat="1" ht="13" x14ac:dyDescent="0.3">
      <c r="A259" s="169" t="s">
        <v>279</v>
      </c>
      <c r="B259" s="98">
        <v>2575</v>
      </c>
      <c r="C259" s="181">
        <v>1497</v>
      </c>
      <c r="D259" s="92">
        <f t="shared" si="209"/>
        <v>-0.4186407766990291</v>
      </c>
      <c r="E259" s="17">
        <v>1497</v>
      </c>
      <c r="F259" s="93">
        <f t="shared" si="210"/>
        <v>0</v>
      </c>
      <c r="G259" s="161">
        <v>0</v>
      </c>
      <c r="H259" s="95">
        <f t="shared" si="211"/>
        <v>0</v>
      </c>
      <c r="I259" s="94">
        <v>0</v>
      </c>
      <c r="J259" s="96">
        <f t="shared" si="206"/>
        <v>1497</v>
      </c>
      <c r="K259" s="97">
        <f t="shared" si="207"/>
        <v>0</v>
      </c>
      <c r="L259" s="209"/>
      <c r="M259" s="209"/>
      <c r="N259" s="209"/>
      <c r="O259" s="31"/>
      <c r="P259"/>
      <c r="Q259" s="183">
        <v>783</v>
      </c>
      <c r="R259" s="31"/>
      <c r="S259" s="99">
        <f>J259-0.02*C259-Q259</f>
        <v>684.06</v>
      </c>
      <c r="T259" s="12">
        <f t="shared" si="208"/>
        <v>0.46627949777105226</v>
      </c>
      <c r="U259" s="12"/>
      <c r="V259" s="12"/>
      <c r="W259"/>
      <c r="X259" s="100"/>
      <c r="Y259" s="100"/>
      <c r="Z259"/>
      <c r="AA259" s="216">
        <v>0</v>
      </c>
      <c r="AB259" s="216">
        <v>0</v>
      </c>
      <c r="AC259" s="216">
        <v>0</v>
      </c>
      <c r="AF259" s="182"/>
      <c r="AK259" s="233"/>
      <c r="AL259" s="233"/>
      <c r="AM259" s="233"/>
      <c r="AN259" s="233"/>
      <c r="AO259" s="233"/>
      <c r="AQ259" s="218"/>
    </row>
    <row r="260" spans="1:43" s="166" customFormat="1" ht="13" x14ac:dyDescent="0.3">
      <c r="A260" s="169" t="s">
        <v>280</v>
      </c>
      <c r="B260" s="98">
        <v>3825</v>
      </c>
      <c r="C260" s="181">
        <v>2231</v>
      </c>
      <c r="D260" s="92">
        <f t="shared" si="209"/>
        <v>-0.4167320261437909</v>
      </c>
      <c r="E260" s="17">
        <v>2231</v>
      </c>
      <c r="F260" s="93">
        <f t="shared" si="210"/>
        <v>0</v>
      </c>
      <c r="G260" s="161">
        <v>0</v>
      </c>
      <c r="H260" s="95">
        <f t="shared" si="211"/>
        <v>0</v>
      </c>
      <c r="I260" s="94">
        <v>0</v>
      </c>
      <c r="J260" s="96">
        <f t="shared" si="206"/>
        <v>2231</v>
      </c>
      <c r="K260" s="97">
        <f t="shared" si="207"/>
        <v>0</v>
      </c>
      <c r="L260" s="209"/>
      <c r="M260" s="209"/>
      <c r="N260" s="209"/>
      <c r="O260" s="31"/>
      <c r="P260"/>
      <c r="Q260" s="183">
        <v>1354</v>
      </c>
      <c r="R260" s="31"/>
      <c r="S260" s="99">
        <f>J260-0.02*C260-Q260</f>
        <v>832.38000000000011</v>
      </c>
      <c r="T260" s="12">
        <f t="shared" si="208"/>
        <v>0.38071149571437723</v>
      </c>
      <c r="U260" s="12"/>
      <c r="V260" s="12"/>
      <c r="W260"/>
      <c r="X260" s="100"/>
      <c r="Y260" s="100"/>
      <c r="Z260"/>
      <c r="AA260" s="216">
        <v>0</v>
      </c>
      <c r="AB260" s="216">
        <v>0</v>
      </c>
      <c r="AC260" s="216">
        <v>0</v>
      </c>
      <c r="AF260" s="182"/>
      <c r="AK260" s="233"/>
      <c r="AL260" s="233"/>
      <c r="AM260" s="233"/>
      <c r="AN260" s="233"/>
      <c r="AO260" s="233"/>
      <c r="AQ260" s="218"/>
    </row>
    <row r="262" spans="1:43" x14ac:dyDescent="0.25">
      <c r="AA262" s="12"/>
      <c r="AB262" s="12"/>
    </row>
    <row r="264" spans="1:43" x14ac:dyDescent="0.25">
      <c r="R264" s="31"/>
      <c r="S264"/>
      <c r="T264"/>
      <c r="U264"/>
      <c r="V264"/>
      <c r="AC264" s="215"/>
    </row>
    <row r="265" spans="1:43" x14ac:dyDescent="0.25">
      <c r="R265" s="31"/>
      <c r="S265"/>
      <c r="T265"/>
      <c r="U265"/>
      <c r="V265"/>
      <c r="AC265" s="215"/>
    </row>
    <row r="266" spans="1:43" x14ac:dyDescent="0.25">
      <c r="AC266" s="215"/>
    </row>
    <row r="267" spans="1:43" x14ac:dyDescent="0.25">
      <c r="AC267" s="215"/>
    </row>
    <row r="268" spans="1:43" x14ac:dyDescent="0.25">
      <c r="AC268" s="215"/>
    </row>
    <row r="269" spans="1:43" x14ac:dyDescent="0.25">
      <c r="AC269" s="215"/>
    </row>
    <row r="270" spans="1:43" x14ac:dyDescent="0.25">
      <c r="AC270" s="215"/>
    </row>
    <row r="271" spans="1:43" x14ac:dyDescent="0.25">
      <c r="AC271" s="215"/>
    </row>
    <row r="272" spans="1:43" x14ac:dyDescent="0.25">
      <c r="AC272" s="215"/>
      <c r="AQ272" s="31"/>
    </row>
    <row r="273" spans="29:29" x14ac:dyDescent="0.25">
      <c r="AC273" s="215"/>
    </row>
    <row r="274" spans="29:29" x14ac:dyDescent="0.25">
      <c r="AC274" s="215"/>
    </row>
    <row r="275" spans="29:29" x14ac:dyDescent="0.25">
      <c r="AC275" s="215"/>
    </row>
    <row r="276" spans="29:29" x14ac:dyDescent="0.25">
      <c r="AC276" s="215"/>
    </row>
    <row r="277" spans="29:29" x14ac:dyDescent="0.25">
      <c r="AC277" s="215"/>
    </row>
    <row r="278" spans="29:29" x14ac:dyDescent="0.25">
      <c r="AC278" s="215"/>
    </row>
    <row r="279" spans="29:29" x14ac:dyDescent="0.25">
      <c r="AC279" s="215"/>
    </row>
    <row r="280" spans="29:29" x14ac:dyDescent="0.25">
      <c r="AC280" s="215"/>
    </row>
    <row r="281" spans="29:29" x14ac:dyDescent="0.25">
      <c r="AC281" s="215"/>
    </row>
    <row r="282" spans="29:29" x14ac:dyDescent="0.25">
      <c r="AC282" s="215"/>
    </row>
    <row r="283" spans="29:29" x14ac:dyDescent="0.25">
      <c r="AC283" s="215"/>
    </row>
    <row r="284" spans="29:29" x14ac:dyDescent="0.25">
      <c r="AC284" s="215"/>
    </row>
    <row r="285" spans="29:29" x14ac:dyDescent="0.25">
      <c r="AC285" s="215"/>
    </row>
    <row r="286" spans="29:29" x14ac:dyDescent="0.25">
      <c r="AC286" s="215"/>
    </row>
    <row r="287" spans="29:29" x14ac:dyDescent="0.25">
      <c r="AC287" s="215"/>
    </row>
    <row r="288" spans="29:29" x14ac:dyDescent="0.25">
      <c r="AC288" s="215"/>
    </row>
    <row r="289" spans="29:29" x14ac:dyDescent="0.25">
      <c r="AC289" s="215"/>
    </row>
    <row r="290" spans="29:29" x14ac:dyDescent="0.25">
      <c r="AC290" s="215"/>
    </row>
    <row r="291" spans="29:29" x14ac:dyDescent="0.25">
      <c r="AC291" s="215"/>
    </row>
    <row r="292" spans="29:29" x14ac:dyDescent="0.25">
      <c r="AC292" s="215"/>
    </row>
    <row r="293" spans="29:29" x14ac:dyDescent="0.25">
      <c r="AC293" s="215"/>
    </row>
    <row r="294" spans="29:29" x14ac:dyDescent="0.25">
      <c r="AC294" s="215"/>
    </row>
    <row r="295" spans="29:29" x14ac:dyDescent="0.25">
      <c r="AC295" s="215"/>
    </row>
    <row r="296" spans="29:29" x14ac:dyDescent="0.25">
      <c r="AC296" s="215"/>
    </row>
    <row r="297" spans="29:29" x14ac:dyDescent="0.25">
      <c r="AC297" s="215"/>
    </row>
    <row r="298" spans="29:29" x14ac:dyDescent="0.25">
      <c r="AC298" s="215"/>
    </row>
    <row r="299" spans="29:29" x14ac:dyDescent="0.25">
      <c r="AC299" s="215"/>
    </row>
    <row r="300" spans="29:29" x14ac:dyDescent="0.25">
      <c r="AC300" s="215"/>
    </row>
    <row r="301" spans="29:29" x14ac:dyDescent="0.25">
      <c r="AC301" s="215"/>
    </row>
    <row r="302" spans="29:29" x14ac:dyDescent="0.25">
      <c r="AC302" s="215"/>
    </row>
    <row r="303" spans="29:29" x14ac:dyDescent="0.25">
      <c r="AC303" s="215"/>
    </row>
    <row r="304" spans="29:29" x14ac:dyDescent="0.25">
      <c r="AC304" s="215"/>
    </row>
    <row r="305" spans="29:29" x14ac:dyDescent="0.25">
      <c r="AC305" s="215"/>
    </row>
    <row r="306" spans="29:29" x14ac:dyDescent="0.25">
      <c r="AC306" s="215"/>
    </row>
    <row r="307" spans="29:29" x14ac:dyDescent="0.25">
      <c r="AC307" s="215"/>
    </row>
    <row r="308" spans="29:29" x14ac:dyDescent="0.25">
      <c r="AC308" s="215"/>
    </row>
    <row r="309" spans="29:29" x14ac:dyDescent="0.25">
      <c r="AC309" s="215"/>
    </row>
    <row r="310" spans="29:29" x14ac:dyDescent="0.25">
      <c r="AC310" s="215"/>
    </row>
    <row r="311" spans="29:29" x14ac:dyDescent="0.25">
      <c r="AC311" s="215"/>
    </row>
    <row r="312" spans="29:29" x14ac:dyDescent="0.25">
      <c r="AC312" s="215"/>
    </row>
    <row r="313" spans="29:29" x14ac:dyDescent="0.25">
      <c r="AC313" s="215"/>
    </row>
    <row r="314" spans="29:29" x14ac:dyDescent="0.25">
      <c r="AC314" s="215"/>
    </row>
    <row r="315" spans="29:29" x14ac:dyDescent="0.25">
      <c r="AC315" s="215"/>
    </row>
    <row r="316" spans="29:29" x14ac:dyDescent="0.25">
      <c r="AC316" s="215"/>
    </row>
    <row r="317" spans="29:29" x14ac:dyDescent="0.25">
      <c r="AC317" s="215"/>
    </row>
    <row r="318" spans="29:29" x14ac:dyDescent="0.25">
      <c r="AC318" s="215"/>
    </row>
    <row r="319" spans="29:29" x14ac:dyDescent="0.25">
      <c r="AC319" s="215"/>
    </row>
    <row r="320" spans="29:29" x14ac:dyDescent="0.25">
      <c r="AC320" s="215"/>
    </row>
    <row r="321" spans="29:29" x14ac:dyDescent="0.25">
      <c r="AC321" s="215"/>
    </row>
    <row r="322" spans="29:29" x14ac:dyDescent="0.25">
      <c r="AC322" s="215"/>
    </row>
    <row r="323" spans="29:29" x14ac:dyDescent="0.25">
      <c r="AC323" s="215"/>
    </row>
    <row r="324" spans="29:29" x14ac:dyDescent="0.25">
      <c r="AC324" s="215"/>
    </row>
    <row r="325" spans="29:29" x14ac:dyDescent="0.25">
      <c r="AC325" s="215"/>
    </row>
    <row r="326" spans="29:29" x14ac:dyDescent="0.25">
      <c r="AC326" s="215"/>
    </row>
    <row r="327" spans="29:29" x14ac:dyDescent="0.25">
      <c r="AC327" s="215"/>
    </row>
    <row r="328" spans="29:29" x14ac:dyDescent="0.25">
      <c r="AC328" s="215"/>
    </row>
    <row r="329" spans="29:29" x14ac:dyDescent="0.25">
      <c r="AC329" s="215"/>
    </row>
    <row r="330" spans="29:29" x14ac:dyDescent="0.25">
      <c r="AC330" s="215"/>
    </row>
    <row r="331" spans="29:29" x14ac:dyDescent="0.25">
      <c r="AC331" s="215"/>
    </row>
    <row r="332" spans="29:29" x14ac:dyDescent="0.25">
      <c r="AC332" s="215"/>
    </row>
    <row r="333" spans="29:29" x14ac:dyDescent="0.25">
      <c r="AC333" s="215"/>
    </row>
    <row r="334" spans="29:29" x14ac:dyDescent="0.25">
      <c r="AC334" s="215"/>
    </row>
    <row r="335" spans="29:29" x14ac:dyDescent="0.25">
      <c r="AC335" s="215"/>
    </row>
    <row r="336" spans="29:29" x14ac:dyDescent="0.25">
      <c r="AC336" s="215"/>
    </row>
    <row r="337" spans="29:29" x14ac:dyDescent="0.25">
      <c r="AC337" s="215"/>
    </row>
    <row r="338" spans="29:29" x14ac:dyDescent="0.25">
      <c r="AC338" s="215"/>
    </row>
    <row r="339" spans="29:29" x14ac:dyDescent="0.25">
      <c r="AC339" s="215"/>
    </row>
    <row r="340" spans="29:29" x14ac:dyDescent="0.25">
      <c r="AC340" s="215"/>
    </row>
    <row r="341" spans="29:29" x14ac:dyDescent="0.25">
      <c r="AC341" s="215"/>
    </row>
    <row r="342" spans="29:29" x14ac:dyDescent="0.25">
      <c r="AC342" s="215"/>
    </row>
    <row r="343" spans="29:29" x14ac:dyDescent="0.25">
      <c r="AC343" s="215"/>
    </row>
    <row r="344" spans="29:29" x14ac:dyDescent="0.25">
      <c r="AC344" s="215"/>
    </row>
    <row r="345" spans="29:29" x14ac:dyDescent="0.25">
      <c r="AC345" s="215"/>
    </row>
    <row r="346" spans="29:29" x14ac:dyDescent="0.25">
      <c r="AC346" s="215"/>
    </row>
    <row r="347" spans="29:29" x14ac:dyDescent="0.25">
      <c r="AC347" s="215"/>
    </row>
    <row r="348" spans="29:29" x14ac:dyDescent="0.25">
      <c r="AC348" s="215"/>
    </row>
    <row r="349" spans="29:29" x14ac:dyDescent="0.25">
      <c r="AC349" s="215"/>
    </row>
    <row r="350" spans="29:29" x14ac:dyDescent="0.25">
      <c r="AC350" s="215"/>
    </row>
    <row r="351" spans="29:29" x14ac:dyDescent="0.25">
      <c r="AC351" s="215"/>
    </row>
    <row r="352" spans="29:29" x14ac:dyDescent="0.25">
      <c r="AC352" s="215"/>
    </row>
    <row r="353" spans="29:29" x14ac:dyDescent="0.25">
      <c r="AC353" s="215"/>
    </row>
    <row r="354" spans="29:29" x14ac:dyDescent="0.25">
      <c r="AC354" s="215"/>
    </row>
    <row r="355" spans="29:29" x14ac:dyDescent="0.25">
      <c r="AC355" s="215"/>
    </row>
    <row r="356" spans="29:29" x14ac:dyDescent="0.25">
      <c r="AC356" s="215"/>
    </row>
    <row r="357" spans="29:29" x14ac:dyDescent="0.25">
      <c r="AC357" s="215"/>
    </row>
    <row r="358" spans="29:29" x14ac:dyDescent="0.25">
      <c r="AC358" s="215"/>
    </row>
    <row r="359" spans="29:29" x14ac:dyDescent="0.25">
      <c r="AC359" s="215"/>
    </row>
    <row r="360" spans="29:29" x14ac:dyDescent="0.25">
      <c r="AC360" s="215"/>
    </row>
    <row r="361" spans="29:29" x14ac:dyDescent="0.25">
      <c r="AC361" s="215"/>
    </row>
    <row r="362" spans="29:29" x14ac:dyDescent="0.25">
      <c r="AC362" s="215"/>
    </row>
    <row r="363" spans="29:29" x14ac:dyDescent="0.25">
      <c r="AC363" s="215"/>
    </row>
    <row r="364" spans="29:29" x14ac:dyDescent="0.25">
      <c r="AC364" s="215"/>
    </row>
    <row r="365" spans="29:29" x14ac:dyDescent="0.25">
      <c r="AC365" s="215"/>
    </row>
    <row r="366" spans="29:29" x14ac:dyDescent="0.25">
      <c r="AC366" s="215"/>
    </row>
    <row r="367" spans="29:29" x14ac:dyDescent="0.25">
      <c r="AC367" s="215"/>
    </row>
    <row r="368" spans="29:29" x14ac:dyDescent="0.25">
      <c r="AC368" s="215"/>
    </row>
    <row r="369" spans="29:29" x14ac:dyDescent="0.25">
      <c r="AC369" s="215"/>
    </row>
    <row r="370" spans="29:29" x14ac:dyDescent="0.25">
      <c r="AC370" s="215"/>
    </row>
    <row r="371" spans="29:29" x14ac:dyDescent="0.25">
      <c r="AC371" s="215"/>
    </row>
    <row r="372" spans="29:29" x14ac:dyDescent="0.25">
      <c r="AC372" s="215"/>
    </row>
    <row r="373" spans="29:29" x14ac:dyDescent="0.25">
      <c r="AC373" s="215"/>
    </row>
    <row r="374" spans="29:29" x14ac:dyDescent="0.25">
      <c r="AC374" s="215"/>
    </row>
    <row r="375" spans="29:29" x14ac:dyDescent="0.25">
      <c r="AC375" s="215"/>
    </row>
    <row r="376" spans="29:29" x14ac:dyDescent="0.25">
      <c r="AC376" s="215"/>
    </row>
    <row r="377" spans="29:29" x14ac:dyDescent="0.25">
      <c r="AC377" s="215"/>
    </row>
    <row r="378" spans="29:29" x14ac:dyDescent="0.25">
      <c r="AC378" s="215"/>
    </row>
    <row r="379" spans="29:29" x14ac:dyDescent="0.25">
      <c r="AC379" s="215"/>
    </row>
    <row r="380" spans="29:29" x14ac:dyDescent="0.25">
      <c r="AC380" s="215"/>
    </row>
    <row r="381" spans="29:29" x14ac:dyDescent="0.25">
      <c r="AC381" s="215"/>
    </row>
    <row r="382" spans="29:29" x14ac:dyDescent="0.25">
      <c r="AC382" s="215"/>
    </row>
    <row r="383" spans="29:29" x14ac:dyDescent="0.25">
      <c r="AC383" s="215"/>
    </row>
    <row r="384" spans="29:29" x14ac:dyDescent="0.25">
      <c r="AC384" s="215"/>
    </row>
    <row r="385" spans="29:29" x14ac:dyDescent="0.25">
      <c r="AC385" s="215"/>
    </row>
    <row r="386" spans="29:29" x14ac:dyDescent="0.25">
      <c r="AC386" s="215"/>
    </row>
    <row r="387" spans="29:29" x14ac:dyDescent="0.25">
      <c r="AC387" s="215"/>
    </row>
    <row r="388" spans="29:29" x14ac:dyDescent="0.25">
      <c r="AC388" s="215"/>
    </row>
    <row r="389" spans="29:29" x14ac:dyDescent="0.25">
      <c r="AC389" s="215"/>
    </row>
    <row r="390" spans="29:29" x14ac:dyDescent="0.25">
      <c r="AC390" s="215"/>
    </row>
    <row r="391" spans="29:29" x14ac:dyDescent="0.25">
      <c r="AC391" s="215"/>
    </row>
    <row r="392" spans="29:29" x14ac:dyDescent="0.25">
      <c r="AC392" s="215"/>
    </row>
    <row r="393" spans="29:29" x14ac:dyDescent="0.25">
      <c r="AC393" s="215"/>
    </row>
    <row r="394" spans="29:29" x14ac:dyDescent="0.25">
      <c r="AC394" s="215"/>
    </row>
    <row r="395" spans="29:29" x14ac:dyDescent="0.25">
      <c r="AC395" s="215"/>
    </row>
    <row r="396" spans="29:29" x14ac:dyDescent="0.25">
      <c r="AC396" s="215"/>
    </row>
    <row r="397" spans="29:29" x14ac:dyDescent="0.25">
      <c r="AC397" s="215"/>
    </row>
    <row r="398" spans="29:29" x14ac:dyDescent="0.25">
      <c r="AC398" s="215"/>
    </row>
    <row r="399" spans="29:29" x14ac:dyDescent="0.25">
      <c r="AC399" s="215"/>
    </row>
    <row r="400" spans="29:29" x14ac:dyDescent="0.25">
      <c r="AC400" s="215"/>
    </row>
    <row r="401" spans="29:29" x14ac:dyDescent="0.25">
      <c r="AC401" s="215"/>
    </row>
    <row r="402" spans="29:29" x14ac:dyDescent="0.25">
      <c r="AC402" s="215"/>
    </row>
    <row r="403" spans="29:29" x14ac:dyDescent="0.25">
      <c r="AC403" s="215"/>
    </row>
    <row r="404" spans="29:29" x14ac:dyDescent="0.25">
      <c r="AC404" s="215"/>
    </row>
    <row r="405" spans="29:29" x14ac:dyDescent="0.25">
      <c r="AC405" s="215"/>
    </row>
    <row r="406" spans="29:29" x14ac:dyDescent="0.25">
      <c r="AC406" s="215"/>
    </row>
    <row r="407" spans="29:29" x14ac:dyDescent="0.25">
      <c r="AC407" s="215"/>
    </row>
    <row r="408" spans="29:29" x14ac:dyDescent="0.25">
      <c r="AC408" s="215"/>
    </row>
    <row r="409" spans="29:29" x14ac:dyDescent="0.25">
      <c r="AC409" s="215"/>
    </row>
    <row r="410" spans="29:29" x14ac:dyDescent="0.25">
      <c r="AC410" s="215"/>
    </row>
    <row r="411" spans="29:29" x14ac:dyDescent="0.25">
      <c r="AC411" s="215"/>
    </row>
    <row r="412" spans="29:29" x14ac:dyDescent="0.25">
      <c r="AC412" s="215"/>
    </row>
    <row r="413" spans="29:29" x14ac:dyDescent="0.25">
      <c r="AC413" s="215"/>
    </row>
    <row r="414" spans="29:29" x14ac:dyDescent="0.25">
      <c r="AC414" s="215"/>
    </row>
    <row r="415" spans="29:29" x14ac:dyDescent="0.25">
      <c r="AC415" s="215"/>
    </row>
    <row r="416" spans="29:29" x14ac:dyDescent="0.25">
      <c r="AC416" s="215"/>
    </row>
    <row r="417" spans="29:29" x14ac:dyDescent="0.25">
      <c r="AC417" s="215"/>
    </row>
    <row r="418" spans="29:29" x14ac:dyDescent="0.25">
      <c r="AC418" s="215"/>
    </row>
    <row r="419" spans="29:29" x14ac:dyDescent="0.25">
      <c r="AC419" s="215"/>
    </row>
    <row r="420" spans="29:29" x14ac:dyDescent="0.25">
      <c r="AC420" s="215"/>
    </row>
    <row r="421" spans="29:29" x14ac:dyDescent="0.25">
      <c r="AC421" s="215"/>
    </row>
    <row r="422" spans="29:29" x14ac:dyDescent="0.25">
      <c r="AC422" s="215"/>
    </row>
    <row r="423" spans="29:29" x14ac:dyDescent="0.25">
      <c r="AC423" s="215"/>
    </row>
    <row r="424" spans="29:29" x14ac:dyDescent="0.25">
      <c r="AC424" s="215"/>
    </row>
    <row r="425" spans="29:29" x14ac:dyDescent="0.25">
      <c r="AC425" s="215"/>
    </row>
    <row r="426" spans="29:29" x14ac:dyDescent="0.25">
      <c r="AC426" s="215"/>
    </row>
    <row r="427" spans="29:29" x14ac:dyDescent="0.25">
      <c r="AC427" s="215"/>
    </row>
    <row r="428" spans="29:29" x14ac:dyDescent="0.25">
      <c r="AC428" s="215"/>
    </row>
    <row r="429" spans="29:29" x14ac:dyDescent="0.25">
      <c r="AC429" s="215"/>
    </row>
    <row r="430" spans="29:29" x14ac:dyDescent="0.25">
      <c r="AC430" s="215"/>
    </row>
    <row r="431" spans="29:29" x14ac:dyDescent="0.25">
      <c r="AC431" s="215"/>
    </row>
    <row r="432" spans="29:29" x14ac:dyDescent="0.25">
      <c r="AC432" s="215"/>
    </row>
    <row r="433" spans="29:29" x14ac:dyDescent="0.25">
      <c r="AC433" s="215"/>
    </row>
    <row r="434" spans="29:29" x14ac:dyDescent="0.25">
      <c r="AC434" s="215"/>
    </row>
    <row r="435" spans="29:29" x14ac:dyDescent="0.25">
      <c r="AC435" s="215"/>
    </row>
    <row r="436" spans="29:29" x14ac:dyDescent="0.25">
      <c r="AC436" s="215"/>
    </row>
    <row r="437" spans="29:29" x14ac:dyDescent="0.25">
      <c r="AC437" s="215"/>
    </row>
    <row r="438" spans="29:29" x14ac:dyDescent="0.25">
      <c r="AC438" s="215"/>
    </row>
    <row r="439" spans="29:29" x14ac:dyDescent="0.25">
      <c r="AC439" s="215"/>
    </row>
    <row r="440" spans="29:29" x14ac:dyDescent="0.25">
      <c r="AC440" s="215"/>
    </row>
    <row r="441" spans="29:29" x14ac:dyDescent="0.25">
      <c r="AC441" s="215"/>
    </row>
    <row r="442" spans="29:29" x14ac:dyDescent="0.25">
      <c r="AC442" s="215"/>
    </row>
    <row r="443" spans="29:29" x14ac:dyDescent="0.25">
      <c r="AC443" s="215"/>
    </row>
    <row r="444" spans="29:29" x14ac:dyDescent="0.25">
      <c r="AC444" s="215"/>
    </row>
    <row r="445" spans="29:29" x14ac:dyDescent="0.25">
      <c r="AC445" s="215"/>
    </row>
    <row r="446" spans="29:29" x14ac:dyDescent="0.25">
      <c r="AC446" s="215"/>
    </row>
    <row r="447" spans="29:29" x14ac:dyDescent="0.25">
      <c r="AC447" s="215"/>
    </row>
    <row r="448" spans="29:29" x14ac:dyDescent="0.25">
      <c r="AC448" s="215"/>
    </row>
    <row r="449" spans="29:29" x14ac:dyDescent="0.25">
      <c r="AC449" s="215"/>
    </row>
    <row r="450" spans="29:29" x14ac:dyDescent="0.25">
      <c r="AC450" s="215"/>
    </row>
    <row r="451" spans="29:29" x14ac:dyDescent="0.25">
      <c r="AC451" s="215"/>
    </row>
    <row r="452" spans="29:29" x14ac:dyDescent="0.25">
      <c r="AC452" s="215"/>
    </row>
    <row r="453" spans="29:29" x14ac:dyDescent="0.25">
      <c r="AC453" s="215"/>
    </row>
    <row r="454" spans="29:29" x14ac:dyDescent="0.25">
      <c r="AC454" s="215"/>
    </row>
    <row r="455" spans="29:29" x14ac:dyDescent="0.25">
      <c r="AC455" s="215"/>
    </row>
    <row r="456" spans="29:29" x14ac:dyDescent="0.25">
      <c r="AC456" s="215"/>
    </row>
    <row r="457" spans="29:29" x14ac:dyDescent="0.25">
      <c r="AC457" s="215"/>
    </row>
    <row r="458" spans="29:29" x14ac:dyDescent="0.25">
      <c r="AC458" s="215"/>
    </row>
    <row r="459" spans="29:29" x14ac:dyDescent="0.25">
      <c r="AC459" s="215"/>
    </row>
    <row r="460" spans="29:29" x14ac:dyDescent="0.25">
      <c r="AC460" s="215"/>
    </row>
    <row r="461" spans="29:29" x14ac:dyDescent="0.25">
      <c r="AC461" s="215"/>
    </row>
    <row r="462" spans="29:29" x14ac:dyDescent="0.25">
      <c r="AC462" s="215"/>
    </row>
    <row r="463" spans="29:29" x14ac:dyDescent="0.25">
      <c r="AC463" s="215"/>
    </row>
    <row r="464" spans="29:29" x14ac:dyDescent="0.25">
      <c r="AC464" s="215"/>
    </row>
    <row r="465" spans="29:29" x14ac:dyDescent="0.25">
      <c r="AC465" s="215"/>
    </row>
    <row r="466" spans="29:29" x14ac:dyDescent="0.25">
      <c r="AC466" s="215"/>
    </row>
    <row r="467" spans="29:29" x14ac:dyDescent="0.25">
      <c r="AC467" s="215"/>
    </row>
    <row r="468" spans="29:29" x14ac:dyDescent="0.25">
      <c r="AC468" s="215"/>
    </row>
    <row r="469" spans="29:29" x14ac:dyDescent="0.25">
      <c r="AC469" s="215"/>
    </row>
    <row r="470" spans="29:29" x14ac:dyDescent="0.25">
      <c r="AC470" s="215"/>
    </row>
    <row r="471" spans="29:29" x14ac:dyDescent="0.25">
      <c r="AC471" s="215"/>
    </row>
    <row r="472" spans="29:29" x14ac:dyDescent="0.25">
      <c r="AC472" s="215"/>
    </row>
    <row r="473" spans="29:29" x14ac:dyDescent="0.25">
      <c r="AC473" s="215"/>
    </row>
    <row r="474" spans="29:29" x14ac:dyDescent="0.25">
      <c r="AC474" s="215"/>
    </row>
    <row r="475" spans="29:29" x14ac:dyDescent="0.25">
      <c r="AC475" s="215"/>
    </row>
    <row r="476" spans="29:29" x14ac:dyDescent="0.25">
      <c r="AC476" s="215"/>
    </row>
    <row r="477" spans="29:29" x14ac:dyDescent="0.25">
      <c r="AC477" s="215"/>
    </row>
    <row r="478" spans="29:29" x14ac:dyDescent="0.25">
      <c r="AC478" s="215"/>
    </row>
    <row r="479" spans="29:29" x14ac:dyDescent="0.25">
      <c r="AC479" s="215"/>
    </row>
    <row r="480" spans="29:29" x14ac:dyDescent="0.25">
      <c r="AC480" s="215"/>
    </row>
    <row r="481" spans="29:29" x14ac:dyDescent="0.25">
      <c r="AC481" s="215"/>
    </row>
    <row r="482" spans="29:29" x14ac:dyDescent="0.25">
      <c r="AC482" s="215"/>
    </row>
    <row r="483" spans="29:29" x14ac:dyDescent="0.25">
      <c r="AC483" s="215"/>
    </row>
    <row r="484" spans="29:29" x14ac:dyDescent="0.25">
      <c r="AC484" s="215"/>
    </row>
    <row r="485" spans="29:29" x14ac:dyDescent="0.25">
      <c r="AC485" s="215"/>
    </row>
    <row r="486" spans="29:29" x14ac:dyDescent="0.25">
      <c r="AC486" s="215"/>
    </row>
    <row r="487" spans="29:29" x14ac:dyDescent="0.25">
      <c r="AC487" s="215"/>
    </row>
    <row r="488" spans="29:29" x14ac:dyDescent="0.25">
      <c r="AC488" s="215"/>
    </row>
    <row r="489" spans="29:29" x14ac:dyDescent="0.25">
      <c r="AC489" s="215"/>
    </row>
    <row r="490" spans="29:29" x14ac:dyDescent="0.25">
      <c r="AC490" s="215"/>
    </row>
    <row r="491" spans="29:29" x14ac:dyDescent="0.25">
      <c r="AC491" s="215"/>
    </row>
    <row r="492" spans="29:29" x14ac:dyDescent="0.25">
      <c r="AC492" s="215"/>
    </row>
    <row r="493" spans="29:29" x14ac:dyDescent="0.25">
      <c r="AC493" s="215"/>
    </row>
    <row r="494" spans="29:29" x14ac:dyDescent="0.25">
      <c r="AC494" s="215"/>
    </row>
    <row r="495" spans="29:29" x14ac:dyDescent="0.25">
      <c r="AC495" s="215"/>
    </row>
    <row r="496" spans="29:29" x14ac:dyDescent="0.25">
      <c r="AC496" s="215"/>
    </row>
    <row r="497" spans="29:29" x14ac:dyDescent="0.25">
      <c r="AC497" s="215"/>
    </row>
    <row r="498" spans="29:29" x14ac:dyDescent="0.25">
      <c r="AC498" s="215"/>
    </row>
    <row r="499" spans="29:29" x14ac:dyDescent="0.25">
      <c r="AC499" s="215"/>
    </row>
    <row r="500" spans="29:29" x14ac:dyDescent="0.25">
      <c r="AC500" s="215"/>
    </row>
    <row r="501" spans="29:29" x14ac:dyDescent="0.25">
      <c r="AC501" s="215"/>
    </row>
    <row r="502" spans="29:29" x14ac:dyDescent="0.25">
      <c r="AC502" s="215"/>
    </row>
    <row r="503" spans="29:29" x14ac:dyDescent="0.25">
      <c r="AC503" s="215"/>
    </row>
    <row r="504" spans="29:29" x14ac:dyDescent="0.25">
      <c r="AC504" s="215"/>
    </row>
    <row r="505" spans="29:29" x14ac:dyDescent="0.25">
      <c r="AC505" s="215"/>
    </row>
    <row r="506" spans="29:29" x14ac:dyDescent="0.25">
      <c r="AC506" s="215"/>
    </row>
    <row r="507" spans="29:29" x14ac:dyDescent="0.25">
      <c r="AC507" s="215"/>
    </row>
    <row r="508" spans="29:29" x14ac:dyDescent="0.25">
      <c r="AC508" s="215"/>
    </row>
    <row r="509" spans="29:29" x14ac:dyDescent="0.25">
      <c r="AC509" s="215"/>
    </row>
    <row r="510" spans="29:29" x14ac:dyDescent="0.25">
      <c r="AC510" s="215"/>
    </row>
    <row r="511" spans="29:29" x14ac:dyDescent="0.25">
      <c r="AC511" s="215"/>
    </row>
    <row r="512" spans="29:29" x14ac:dyDescent="0.25">
      <c r="AC512" s="215"/>
    </row>
    <row r="513" spans="29:29" x14ac:dyDescent="0.25">
      <c r="AC513" s="215"/>
    </row>
    <row r="514" spans="29:29" x14ac:dyDescent="0.25">
      <c r="AC514" s="215"/>
    </row>
    <row r="515" spans="29:29" x14ac:dyDescent="0.25">
      <c r="AC515" s="215"/>
    </row>
    <row r="516" spans="29:29" x14ac:dyDescent="0.25">
      <c r="AC516" s="215"/>
    </row>
    <row r="517" spans="29:29" x14ac:dyDescent="0.25">
      <c r="AC517" s="215"/>
    </row>
    <row r="518" spans="29:29" x14ac:dyDescent="0.25">
      <c r="AC518" s="215"/>
    </row>
    <row r="519" spans="29:29" x14ac:dyDescent="0.25">
      <c r="AC519" s="215"/>
    </row>
    <row r="520" spans="29:29" x14ac:dyDescent="0.25">
      <c r="AC520" s="215"/>
    </row>
    <row r="521" spans="29:29" x14ac:dyDescent="0.25">
      <c r="AC521" s="215"/>
    </row>
    <row r="522" spans="29:29" x14ac:dyDescent="0.25">
      <c r="AC522" s="215"/>
    </row>
    <row r="523" spans="29:29" x14ac:dyDescent="0.25">
      <c r="AC523" s="215"/>
    </row>
    <row r="524" spans="29:29" x14ac:dyDescent="0.25">
      <c r="AC524" s="215"/>
    </row>
    <row r="525" spans="29:29" x14ac:dyDescent="0.25">
      <c r="AC525" s="215"/>
    </row>
    <row r="526" spans="29:29" x14ac:dyDescent="0.25">
      <c r="AC526" s="215"/>
    </row>
    <row r="527" spans="29:29" x14ac:dyDescent="0.25">
      <c r="AC527" s="215"/>
    </row>
    <row r="528" spans="29:29" x14ac:dyDescent="0.25">
      <c r="AC528" s="215"/>
    </row>
    <row r="529" spans="29:29" x14ac:dyDescent="0.25">
      <c r="AC529" s="215"/>
    </row>
    <row r="530" spans="29:29" x14ac:dyDescent="0.25">
      <c r="AC530" s="215"/>
    </row>
    <row r="531" spans="29:29" x14ac:dyDescent="0.25">
      <c r="AC531" s="215"/>
    </row>
    <row r="532" spans="29:29" x14ac:dyDescent="0.25">
      <c r="AC532" s="215"/>
    </row>
    <row r="533" spans="29:29" x14ac:dyDescent="0.25">
      <c r="AC533" s="215"/>
    </row>
    <row r="534" spans="29:29" x14ac:dyDescent="0.25">
      <c r="AC534" s="215"/>
    </row>
    <row r="535" spans="29:29" x14ac:dyDescent="0.25">
      <c r="AC535" s="215"/>
    </row>
    <row r="536" spans="29:29" x14ac:dyDescent="0.25">
      <c r="AC536" s="215"/>
    </row>
    <row r="537" spans="29:29" x14ac:dyDescent="0.25">
      <c r="AC537" s="215"/>
    </row>
    <row r="538" spans="29:29" x14ac:dyDescent="0.25">
      <c r="AC538" s="215"/>
    </row>
    <row r="539" spans="29:29" x14ac:dyDescent="0.25">
      <c r="AC539" s="215"/>
    </row>
    <row r="540" spans="29:29" x14ac:dyDescent="0.25">
      <c r="AC540" s="215"/>
    </row>
    <row r="541" spans="29:29" x14ac:dyDescent="0.25">
      <c r="AC541" s="215"/>
    </row>
    <row r="542" spans="29:29" x14ac:dyDescent="0.25">
      <c r="AC542" s="215"/>
    </row>
    <row r="543" spans="29:29" x14ac:dyDescent="0.25">
      <c r="AC543" s="215"/>
    </row>
    <row r="544" spans="29:29" x14ac:dyDescent="0.25">
      <c r="AC544" s="215"/>
    </row>
    <row r="545" spans="29:29" x14ac:dyDescent="0.25">
      <c r="AC545" s="215"/>
    </row>
    <row r="546" spans="29:29" x14ac:dyDescent="0.25">
      <c r="AC546" s="215"/>
    </row>
    <row r="547" spans="29:29" x14ac:dyDescent="0.25">
      <c r="AC547" s="215"/>
    </row>
    <row r="548" spans="29:29" x14ac:dyDescent="0.25">
      <c r="AC548" s="215"/>
    </row>
    <row r="549" spans="29:29" x14ac:dyDescent="0.25">
      <c r="AC549" s="215"/>
    </row>
    <row r="550" spans="29:29" x14ac:dyDescent="0.25">
      <c r="AC550" s="215"/>
    </row>
    <row r="551" spans="29:29" x14ac:dyDescent="0.25">
      <c r="AC551" s="215"/>
    </row>
    <row r="552" spans="29:29" x14ac:dyDescent="0.25">
      <c r="AC552" s="215"/>
    </row>
    <row r="553" spans="29:29" x14ac:dyDescent="0.25">
      <c r="AC553" s="215"/>
    </row>
    <row r="554" spans="29:29" x14ac:dyDescent="0.25">
      <c r="AC554" s="215"/>
    </row>
    <row r="555" spans="29:29" x14ac:dyDescent="0.25">
      <c r="AC555" s="215"/>
    </row>
    <row r="556" spans="29:29" x14ac:dyDescent="0.25">
      <c r="AC556" s="215"/>
    </row>
    <row r="557" spans="29:29" x14ac:dyDescent="0.25">
      <c r="AC557" s="215"/>
    </row>
    <row r="558" spans="29:29" x14ac:dyDescent="0.25">
      <c r="AC558" s="215"/>
    </row>
    <row r="559" spans="29:29" x14ac:dyDescent="0.25">
      <c r="AC559" s="215"/>
    </row>
    <row r="560" spans="29:29" x14ac:dyDescent="0.25">
      <c r="AC560" s="215"/>
    </row>
    <row r="561" spans="29:29" x14ac:dyDescent="0.25">
      <c r="AC561" s="215"/>
    </row>
    <row r="562" spans="29:29" x14ac:dyDescent="0.25">
      <c r="AC562" s="215"/>
    </row>
    <row r="563" spans="29:29" x14ac:dyDescent="0.25">
      <c r="AC563" s="215"/>
    </row>
    <row r="564" spans="29:29" x14ac:dyDescent="0.25">
      <c r="AC564" s="215"/>
    </row>
    <row r="565" spans="29:29" x14ac:dyDescent="0.25">
      <c r="AC565" s="215"/>
    </row>
    <row r="566" spans="29:29" x14ac:dyDescent="0.25">
      <c r="AC566" s="215"/>
    </row>
    <row r="567" spans="29:29" x14ac:dyDescent="0.25">
      <c r="AC567" s="215"/>
    </row>
    <row r="568" spans="29:29" x14ac:dyDescent="0.25">
      <c r="AC568" s="215"/>
    </row>
    <row r="569" spans="29:29" x14ac:dyDescent="0.25">
      <c r="AC569" s="215"/>
    </row>
    <row r="570" spans="29:29" x14ac:dyDescent="0.25">
      <c r="AC570" s="215"/>
    </row>
    <row r="571" spans="29:29" x14ac:dyDescent="0.25">
      <c r="AC571" s="215"/>
    </row>
    <row r="572" spans="29:29" x14ac:dyDescent="0.25">
      <c r="AC572" s="215"/>
    </row>
    <row r="573" spans="29:29" x14ac:dyDescent="0.25">
      <c r="AC573" s="215"/>
    </row>
    <row r="574" spans="29:29" x14ac:dyDescent="0.25">
      <c r="AC574" s="215"/>
    </row>
    <row r="575" spans="29:29" x14ac:dyDescent="0.25">
      <c r="AC575" s="215"/>
    </row>
    <row r="576" spans="29:29" x14ac:dyDescent="0.25">
      <c r="AC576" s="215"/>
    </row>
    <row r="577" spans="29:29" x14ac:dyDescent="0.25">
      <c r="AC577" s="215"/>
    </row>
    <row r="578" spans="29:29" x14ac:dyDescent="0.25">
      <c r="AC578" s="215"/>
    </row>
    <row r="579" spans="29:29" x14ac:dyDescent="0.25">
      <c r="AC579" s="215"/>
    </row>
    <row r="580" spans="29:29" x14ac:dyDescent="0.25">
      <c r="AC580" s="215"/>
    </row>
    <row r="581" spans="29:29" x14ac:dyDescent="0.25">
      <c r="AC581" s="215"/>
    </row>
    <row r="582" spans="29:29" x14ac:dyDescent="0.25">
      <c r="AC582" s="215"/>
    </row>
    <row r="583" spans="29:29" x14ac:dyDescent="0.25">
      <c r="AC583" s="215"/>
    </row>
    <row r="584" spans="29:29" x14ac:dyDescent="0.25">
      <c r="AC584" s="215"/>
    </row>
    <row r="585" spans="29:29" x14ac:dyDescent="0.25">
      <c r="AC585" s="217"/>
    </row>
    <row r="586" spans="29:29" x14ac:dyDescent="0.25">
      <c r="AC586" s="217"/>
    </row>
    <row r="587" spans="29:29" x14ac:dyDescent="0.25">
      <c r="AC587" s="217"/>
    </row>
    <row r="588" spans="29:29" x14ac:dyDescent="0.25">
      <c r="AC588" s="217"/>
    </row>
    <row r="589" spans="29:29" x14ac:dyDescent="0.25">
      <c r="AC589" s="217"/>
    </row>
    <row r="590" spans="29:29" x14ac:dyDescent="0.25">
      <c r="AC590" s="217"/>
    </row>
    <row r="591" spans="29:29" x14ac:dyDescent="0.25">
      <c r="AC591" s="217"/>
    </row>
    <row r="592" spans="29:29" x14ac:dyDescent="0.25">
      <c r="AC592" s="217"/>
    </row>
    <row r="593" spans="29:29" x14ac:dyDescent="0.25">
      <c r="AC593" s="217"/>
    </row>
    <row r="594" spans="29:29" x14ac:dyDescent="0.25">
      <c r="AC594" s="217"/>
    </row>
    <row r="595" spans="29:29" x14ac:dyDescent="0.25">
      <c r="AC595" s="217"/>
    </row>
    <row r="596" spans="29:29" x14ac:dyDescent="0.25">
      <c r="AC596" s="217"/>
    </row>
    <row r="597" spans="29:29" x14ac:dyDescent="0.25">
      <c r="AC597" s="217"/>
    </row>
  </sheetData>
  <printOptions horizontalCentered="1" verticalCentered="1"/>
  <pageMargins left="0.25" right="0.25" top="0.75" bottom="0.75" header="0.3" footer="0.3"/>
  <pageSetup scale="65" fitToHeight="3" orientation="portrait" r:id="rId1"/>
  <headerFooter alignWithMargins="0">
    <oddFooter>&amp;L&amp;D&amp;C&amp;F&amp;R&amp;A</oddFooter>
  </headerFooter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filterMode="1">
    <pageSetUpPr fitToPage="1"/>
  </sheetPr>
  <dimension ref="A1:AW1614"/>
  <sheetViews>
    <sheetView zoomScaleNormal="100" zoomScaleSheetLayoutView="90" workbookViewId="0">
      <pane xSplit="1" ySplit="15" topLeftCell="B16" activePane="bottomRight" state="frozen"/>
      <selection activeCell="F81" sqref="F81"/>
      <selection pane="topRight" activeCell="F81" sqref="F81"/>
      <selection pane="bottomLeft" activeCell="F81" sqref="F81"/>
      <selection pane="bottomRight" activeCell="AH1" sqref="AH1:AM1048576"/>
    </sheetView>
  </sheetViews>
  <sheetFormatPr defaultColWidth="9.1796875" defaultRowHeight="12.5" x14ac:dyDescent="0.25"/>
  <cols>
    <col min="1" max="1" width="15.54296875" style="31" customWidth="1"/>
    <col min="2" max="2" width="7.1796875" style="1" customWidth="1"/>
    <col min="3" max="5" width="9" style="116" hidden="1" customWidth="1"/>
    <col min="6" max="6" width="9.453125" style="1" hidden="1" customWidth="1"/>
    <col min="7" max="9" width="13.26953125" style="117" hidden="1" customWidth="1"/>
    <col min="10" max="10" width="3.1796875" style="1" customWidth="1"/>
    <col min="11" max="11" width="10.7265625" style="116" customWidth="1"/>
    <col min="12" max="13" width="9" style="116" hidden="1" customWidth="1"/>
    <col min="14" max="14" width="9.453125" style="1" customWidth="1"/>
    <col min="15" max="15" width="13.26953125" style="117" customWidth="1"/>
    <col min="16" max="17" width="13.26953125" style="117" hidden="1" customWidth="1"/>
    <col min="18" max="18" width="4" style="117" customWidth="1"/>
    <col min="19" max="19" width="10.7265625" style="116" hidden="1" customWidth="1"/>
    <col min="20" max="21" width="9" style="116" hidden="1" customWidth="1"/>
    <col min="22" max="22" width="9.453125" style="1" hidden="1" customWidth="1"/>
    <col min="23" max="25" width="13.26953125" style="117" hidden="1" customWidth="1"/>
    <col min="26" max="26" width="3" style="193" customWidth="1"/>
    <col min="27" max="29" width="9" style="116" hidden="1" customWidth="1"/>
    <col min="30" max="30" width="9.453125" style="1" hidden="1" customWidth="1"/>
    <col min="31" max="33" width="13.26953125" style="117" hidden="1" customWidth="1"/>
    <col min="34" max="34" width="7.26953125" style="1" customWidth="1"/>
    <col min="35" max="35" width="10.7265625" style="116" customWidth="1"/>
    <col min="36" max="37" width="9" style="116" hidden="1" customWidth="1"/>
    <col min="38" max="38" width="9.453125" style="1" customWidth="1"/>
    <col min="39" max="39" width="13.26953125" style="117" customWidth="1"/>
    <col min="40" max="41" width="13.26953125" style="117" hidden="1" customWidth="1"/>
    <col min="42" max="42" width="13.26953125" style="117" customWidth="1"/>
    <col min="43" max="43" width="10.7265625" style="116" hidden="1" customWidth="1"/>
    <col min="44" max="45" width="9" style="116" hidden="1" customWidth="1"/>
    <col min="46" max="46" width="9.453125" style="1" hidden="1" customWidth="1"/>
    <col min="47" max="49" width="13.26953125" style="117" hidden="1" customWidth="1"/>
    <col min="50" max="16384" width="9.1796875" style="1"/>
  </cols>
  <sheetData>
    <row r="1" spans="1:49" x14ac:dyDescent="0.25">
      <c r="K1" s="192">
        <v>0.95</v>
      </c>
      <c r="L1" s="192"/>
      <c r="O1" s="192"/>
      <c r="S1" s="192">
        <v>0.9</v>
      </c>
      <c r="T1" s="192"/>
      <c r="W1" s="192"/>
      <c r="AI1" s="192">
        <v>0.95</v>
      </c>
      <c r="AJ1" s="192"/>
      <c r="AM1" s="192"/>
      <c r="AQ1" s="192">
        <v>0.9</v>
      </c>
      <c r="AR1" s="192"/>
      <c r="AU1" s="192"/>
    </row>
    <row r="2" spans="1:49" hidden="1" x14ac:dyDescent="0.25"/>
    <row r="3" spans="1:49" hidden="1" x14ac:dyDescent="0.25"/>
    <row r="4" spans="1:49" hidden="1" x14ac:dyDescent="0.25"/>
    <row r="5" spans="1:49" hidden="1" x14ac:dyDescent="0.25"/>
    <row r="6" spans="1:49" hidden="1" x14ac:dyDescent="0.25"/>
    <row r="7" spans="1:49" x14ac:dyDescent="0.25">
      <c r="G7" s="117" t="s">
        <v>297</v>
      </c>
      <c r="AE7" s="117" t="s">
        <v>297</v>
      </c>
    </row>
    <row r="8" spans="1:49" hidden="1" x14ac:dyDescent="0.25"/>
    <row r="9" spans="1:49" ht="13" x14ac:dyDescent="0.3">
      <c r="C9" s="116" t="s">
        <v>298</v>
      </c>
      <c r="G9" s="117" t="s">
        <v>190</v>
      </c>
      <c r="K9" s="116" t="s">
        <v>299</v>
      </c>
      <c r="S9" s="116" t="s">
        <v>300</v>
      </c>
      <c r="AA9" s="116" t="s">
        <v>301</v>
      </c>
      <c r="AE9" s="117" t="s">
        <v>190</v>
      </c>
      <c r="AI9" s="116" t="s">
        <v>302</v>
      </c>
      <c r="AQ9" s="116" t="s">
        <v>303</v>
      </c>
    </row>
    <row r="10" spans="1:49" ht="13" x14ac:dyDescent="0.3">
      <c r="A10" s="194" t="s">
        <v>314</v>
      </c>
      <c r="B10" s="121"/>
      <c r="C10" s="122" t="s">
        <v>190</v>
      </c>
      <c r="D10" s="122"/>
      <c r="E10" s="122" t="s">
        <v>304</v>
      </c>
      <c r="F10" s="123"/>
      <c r="G10" s="119" t="s">
        <v>220</v>
      </c>
      <c r="H10" s="119" t="s">
        <v>220</v>
      </c>
      <c r="I10" s="119" t="s">
        <v>220</v>
      </c>
      <c r="K10" s="122" t="s">
        <v>190</v>
      </c>
      <c r="L10" s="122"/>
      <c r="M10" s="122" t="s">
        <v>304</v>
      </c>
      <c r="N10" s="123"/>
      <c r="O10" s="119" t="s">
        <v>220</v>
      </c>
      <c r="P10" s="119" t="s">
        <v>220</v>
      </c>
      <c r="Q10" s="119" t="s">
        <v>220</v>
      </c>
      <c r="S10" s="122" t="s">
        <v>190</v>
      </c>
      <c r="T10" s="122"/>
      <c r="U10" s="122" t="s">
        <v>304</v>
      </c>
      <c r="V10" s="123"/>
      <c r="W10" s="119" t="s">
        <v>220</v>
      </c>
      <c r="X10" s="119" t="s">
        <v>220</v>
      </c>
      <c r="Y10" s="119" t="s">
        <v>220</v>
      </c>
      <c r="AA10" s="122" t="s">
        <v>190</v>
      </c>
      <c r="AB10" s="122"/>
      <c r="AC10" s="122" t="s">
        <v>304</v>
      </c>
      <c r="AD10" s="123"/>
      <c r="AE10" s="195" t="s">
        <v>305</v>
      </c>
      <c r="AF10" s="195" t="s">
        <v>305</v>
      </c>
      <c r="AG10" s="195" t="s">
        <v>305</v>
      </c>
      <c r="AI10" s="122" t="s">
        <v>190</v>
      </c>
      <c r="AJ10" s="122"/>
      <c r="AK10" s="122" t="s">
        <v>304</v>
      </c>
      <c r="AL10" s="123"/>
      <c r="AM10" s="195" t="s">
        <v>305</v>
      </c>
      <c r="AN10" s="195" t="s">
        <v>305</v>
      </c>
      <c r="AO10" s="195" t="s">
        <v>305</v>
      </c>
      <c r="AQ10" s="122" t="s">
        <v>190</v>
      </c>
      <c r="AR10" s="122"/>
      <c r="AS10" s="122" t="s">
        <v>304</v>
      </c>
      <c r="AT10" s="123"/>
      <c r="AU10" s="195" t="s">
        <v>305</v>
      </c>
      <c r="AV10" s="195" t="s">
        <v>305</v>
      </c>
      <c r="AW10" s="195" t="s">
        <v>305</v>
      </c>
    </row>
    <row r="11" spans="1:49" ht="26.5" x14ac:dyDescent="0.4">
      <c r="A11" s="60"/>
      <c r="C11" s="196" t="s">
        <v>306</v>
      </c>
      <c r="D11" s="124" t="s">
        <v>307</v>
      </c>
      <c r="E11" s="197" t="s">
        <v>308</v>
      </c>
      <c r="F11" s="6"/>
      <c r="G11" s="196" t="s">
        <v>306</v>
      </c>
      <c r="H11" s="124" t="s">
        <v>307</v>
      </c>
      <c r="I11" s="197" t="s">
        <v>309</v>
      </c>
      <c r="K11" s="196" t="s">
        <v>306</v>
      </c>
      <c r="L11" s="124" t="s">
        <v>307</v>
      </c>
      <c r="M11" s="197" t="s">
        <v>308</v>
      </c>
      <c r="N11" s="6"/>
      <c r="O11" s="196" t="s">
        <v>306</v>
      </c>
      <c r="P11" s="124" t="s">
        <v>307</v>
      </c>
      <c r="Q11" s="197" t="s">
        <v>309</v>
      </c>
      <c r="S11" s="196" t="s">
        <v>306</v>
      </c>
      <c r="T11" s="124" t="s">
        <v>307</v>
      </c>
      <c r="U11" s="197" t="s">
        <v>308</v>
      </c>
      <c r="V11" s="6"/>
      <c r="W11" s="196" t="s">
        <v>306</v>
      </c>
      <c r="X11" s="124" t="s">
        <v>307</v>
      </c>
      <c r="Y11" s="197" t="s">
        <v>309</v>
      </c>
      <c r="AA11" s="196" t="s">
        <v>306</v>
      </c>
      <c r="AB11" s="124" t="s">
        <v>307</v>
      </c>
      <c r="AC11" s="197" t="s">
        <v>308</v>
      </c>
      <c r="AD11" s="6"/>
      <c r="AE11" s="196" t="s">
        <v>306</v>
      </c>
      <c r="AF11" s="124" t="s">
        <v>307</v>
      </c>
      <c r="AG11" s="197" t="s">
        <v>309</v>
      </c>
      <c r="AI11" s="196" t="s">
        <v>306</v>
      </c>
      <c r="AJ11" s="124" t="s">
        <v>307</v>
      </c>
      <c r="AK11" s="197" t="s">
        <v>308</v>
      </c>
      <c r="AL11" s="6"/>
      <c r="AM11" s="196" t="s">
        <v>306</v>
      </c>
      <c r="AN11" s="124" t="s">
        <v>307</v>
      </c>
      <c r="AO11" s="197" t="s">
        <v>309</v>
      </c>
      <c r="AQ11" s="196" t="s">
        <v>306</v>
      </c>
      <c r="AR11" s="124" t="s">
        <v>307</v>
      </c>
      <c r="AS11" s="197" t="s">
        <v>308</v>
      </c>
      <c r="AT11" s="6"/>
      <c r="AU11" s="196" t="s">
        <v>306</v>
      </c>
      <c r="AV11" s="124" t="s">
        <v>307</v>
      </c>
      <c r="AW11" s="197" t="s">
        <v>309</v>
      </c>
    </row>
    <row r="12" spans="1:49" ht="13" x14ac:dyDescent="0.3">
      <c r="A12" s="69"/>
      <c r="C12" s="124" t="s">
        <v>2</v>
      </c>
      <c r="D12" s="124" t="s">
        <v>2</v>
      </c>
      <c r="E12" s="124" t="s">
        <v>2</v>
      </c>
      <c r="F12" s="127" t="s">
        <v>220</v>
      </c>
      <c r="G12" s="125" t="s">
        <v>1</v>
      </c>
      <c r="H12" s="125" t="s">
        <v>1</v>
      </c>
      <c r="I12" s="125" t="s">
        <v>1</v>
      </c>
      <c r="K12" s="124" t="s">
        <v>2</v>
      </c>
      <c r="L12" s="124" t="s">
        <v>2</v>
      </c>
      <c r="M12" s="124" t="s">
        <v>2</v>
      </c>
      <c r="N12" s="127" t="s">
        <v>220</v>
      </c>
      <c r="O12" s="125" t="s">
        <v>1</v>
      </c>
      <c r="P12" s="125" t="s">
        <v>1</v>
      </c>
      <c r="Q12" s="125" t="s">
        <v>1</v>
      </c>
      <c r="S12" s="124" t="s">
        <v>2</v>
      </c>
      <c r="T12" s="124" t="s">
        <v>2</v>
      </c>
      <c r="U12" s="124" t="s">
        <v>2</v>
      </c>
      <c r="V12" s="127" t="s">
        <v>220</v>
      </c>
      <c r="W12" s="125" t="s">
        <v>1</v>
      </c>
      <c r="X12" s="125" t="s">
        <v>1</v>
      </c>
      <c r="Y12" s="125" t="s">
        <v>1</v>
      </c>
      <c r="AA12" s="124" t="s">
        <v>2</v>
      </c>
      <c r="AB12" s="124" t="s">
        <v>2</v>
      </c>
      <c r="AC12" s="124" t="s">
        <v>2</v>
      </c>
      <c r="AD12" s="198" t="s">
        <v>305</v>
      </c>
      <c r="AE12" s="125" t="s">
        <v>1</v>
      </c>
      <c r="AF12" s="125" t="s">
        <v>1</v>
      </c>
      <c r="AG12" s="125" t="s">
        <v>1</v>
      </c>
      <c r="AI12" s="124" t="s">
        <v>2</v>
      </c>
      <c r="AJ12" s="124" t="s">
        <v>2</v>
      </c>
      <c r="AK12" s="124" t="s">
        <v>2</v>
      </c>
      <c r="AL12" s="198" t="s">
        <v>305</v>
      </c>
      <c r="AM12" s="125" t="s">
        <v>1</v>
      </c>
      <c r="AN12" s="125" t="s">
        <v>1</v>
      </c>
      <c r="AO12" s="125" t="s">
        <v>1</v>
      </c>
      <c r="AQ12" s="124" t="s">
        <v>2</v>
      </c>
      <c r="AR12" s="124" t="s">
        <v>2</v>
      </c>
      <c r="AS12" s="124" t="s">
        <v>2</v>
      </c>
      <c r="AT12" s="198" t="s">
        <v>305</v>
      </c>
      <c r="AU12" s="125" t="s">
        <v>1</v>
      </c>
      <c r="AV12" s="125" t="s">
        <v>1</v>
      </c>
      <c r="AW12" s="125" t="s">
        <v>1</v>
      </c>
    </row>
    <row r="13" spans="1:49" ht="13" x14ac:dyDescent="0.3">
      <c r="A13" s="199"/>
      <c r="C13" s="124" t="s">
        <v>4</v>
      </c>
      <c r="D13" s="124" t="s">
        <v>4</v>
      </c>
      <c r="E13" s="124" t="s">
        <v>4</v>
      </c>
      <c r="F13" s="6" t="s">
        <v>5</v>
      </c>
      <c r="G13" s="125" t="s">
        <v>310</v>
      </c>
      <c r="H13" s="125" t="s">
        <v>310</v>
      </c>
      <c r="I13" s="125" t="s">
        <v>310</v>
      </c>
      <c r="K13" s="124" t="s">
        <v>4</v>
      </c>
      <c r="L13" s="124" t="s">
        <v>4</v>
      </c>
      <c r="M13" s="124" t="s">
        <v>4</v>
      </c>
      <c r="N13" s="6" t="s">
        <v>5</v>
      </c>
      <c r="O13" s="125" t="s">
        <v>310</v>
      </c>
      <c r="P13" s="125" t="s">
        <v>310</v>
      </c>
      <c r="Q13" s="125" t="s">
        <v>310</v>
      </c>
      <c r="S13" s="124" t="s">
        <v>4</v>
      </c>
      <c r="T13" s="124" t="s">
        <v>4</v>
      </c>
      <c r="U13" s="124" t="s">
        <v>4</v>
      </c>
      <c r="V13" s="6" t="s">
        <v>5</v>
      </c>
      <c r="W13" s="125" t="s">
        <v>310</v>
      </c>
      <c r="X13" s="125" t="s">
        <v>310</v>
      </c>
      <c r="Y13" s="125" t="s">
        <v>310</v>
      </c>
      <c r="AA13" s="124" t="s">
        <v>4</v>
      </c>
      <c r="AB13" s="124" t="s">
        <v>4</v>
      </c>
      <c r="AC13" s="124" t="s">
        <v>4</v>
      </c>
      <c r="AD13" s="6" t="s">
        <v>5</v>
      </c>
      <c r="AE13" s="125" t="s">
        <v>310</v>
      </c>
      <c r="AF13" s="125" t="s">
        <v>310</v>
      </c>
      <c r="AG13" s="125" t="s">
        <v>310</v>
      </c>
      <c r="AI13" s="124" t="s">
        <v>4</v>
      </c>
      <c r="AJ13" s="124" t="s">
        <v>4</v>
      </c>
      <c r="AK13" s="124" t="s">
        <v>4</v>
      </c>
      <c r="AL13" s="6" t="s">
        <v>5</v>
      </c>
      <c r="AM13" s="125" t="s">
        <v>310</v>
      </c>
      <c r="AN13" s="125" t="s">
        <v>310</v>
      </c>
      <c r="AO13" s="125" t="s">
        <v>310</v>
      </c>
      <c r="AQ13" s="124" t="s">
        <v>4</v>
      </c>
      <c r="AR13" s="124" t="s">
        <v>4</v>
      </c>
      <c r="AS13" s="124" t="s">
        <v>4</v>
      </c>
      <c r="AT13" s="6" t="s">
        <v>5</v>
      </c>
      <c r="AU13" s="125" t="s">
        <v>310</v>
      </c>
      <c r="AV13" s="125" t="s">
        <v>310</v>
      </c>
      <c r="AW13" s="125" t="s">
        <v>310</v>
      </c>
    </row>
    <row r="14" spans="1:49" ht="13.5" thickBot="1" x14ac:dyDescent="0.35">
      <c r="A14" s="83" t="s">
        <v>9</v>
      </c>
      <c r="C14" s="128" t="s">
        <v>12</v>
      </c>
      <c r="D14" s="128" t="s">
        <v>12</v>
      </c>
      <c r="E14" s="128" t="s">
        <v>12</v>
      </c>
      <c r="F14" s="15" t="s">
        <v>13</v>
      </c>
      <c r="G14" s="129" t="s">
        <v>311</v>
      </c>
      <c r="H14" s="129" t="s">
        <v>311</v>
      </c>
      <c r="I14" s="129" t="s">
        <v>311</v>
      </c>
      <c r="K14" s="128" t="s">
        <v>12</v>
      </c>
      <c r="L14" s="128" t="s">
        <v>12</v>
      </c>
      <c r="M14" s="128" t="s">
        <v>12</v>
      </c>
      <c r="N14" s="15" t="s">
        <v>13</v>
      </c>
      <c r="O14" s="129" t="s">
        <v>311</v>
      </c>
      <c r="P14" s="129" t="s">
        <v>311</v>
      </c>
      <c r="Q14" s="129" t="s">
        <v>311</v>
      </c>
      <c r="S14" s="128" t="s">
        <v>12</v>
      </c>
      <c r="T14" s="128" t="s">
        <v>12</v>
      </c>
      <c r="U14" s="128" t="s">
        <v>12</v>
      </c>
      <c r="V14" s="15" t="s">
        <v>13</v>
      </c>
      <c r="W14" s="129" t="s">
        <v>311</v>
      </c>
      <c r="X14" s="129" t="s">
        <v>311</v>
      </c>
      <c r="Y14" s="129" t="s">
        <v>311</v>
      </c>
      <c r="AA14" s="128" t="s">
        <v>12</v>
      </c>
      <c r="AB14" s="128" t="s">
        <v>12</v>
      </c>
      <c r="AC14" s="128" t="s">
        <v>12</v>
      </c>
      <c r="AD14" s="15" t="s">
        <v>13</v>
      </c>
      <c r="AE14" s="129" t="s">
        <v>311</v>
      </c>
      <c r="AF14" s="129" t="s">
        <v>311</v>
      </c>
      <c r="AG14" s="129" t="s">
        <v>311</v>
      </c>
      <c r="AI14" s="128" t="s">
        <v>12</v>
      </c>
      <c r="AJ14" s="128" t="s">
        <v>12</v>
      </c>
      <c r="AK14" s="128" t="s">
        <v>12</v>
      </c>
      <c r="AL14" s="15" t="s">
        <v>13</v>
      </c>
      <c r="AM14" s="129" t="s">
        <v>311</v>
      </c>
      <c r="AN14" s="129" t="s">
        <v>311</v>
      </c>
      <c r="AO14" s="129" t="s">
        <v>311</v>
      </c>
      <c r="AQ14" s="128" t="s">
        <v>12</v>
      </c>
      <c r="AR14" s="128" t="s">
        <v>12</v>
      </c>
      <c r="AS14" s="128" t="s">
        <v>12</v>
      </c>
      <c r="AT14" s="15" t="s">
        <v>13</v>
      </c>
      <c r="AU14" s="129" t="s">
        <v>311</v>
      </c>
      <c r="AV14" s="129" t="s">
        <v>311</v>
      </c>
      <c r="AW14" s="129" t="s">
        <v>311</v>
      </c>
    </row>
    <row r="15" spans="1:49" ht="13" hidden="1" x14ac:dyDescent="0.3">
      <c r="A15" s="200" t="s">
        <v>312</v>
      </c>
    </row>
    <row r="16" spans="1:49" s="21" customFormat="1" ht="13" x14ac:dyDescent="0.3">
      <c r="A16" s="16" t="s">
        <v>15</v>
      </c>
      <c r="C16" s="130">
        <f>G16*F16</f>
        <v>0</v>
      </c>
      <c r="D16" s="130">
        <f>F16*H16</f>
        <v>0</v>
      </c>
      <c r="E16" s="130">
        <f>F16*I16</f>
        <v>0</v>
      </c>
      <c r="F16" s="132">
        <v>0</v>
      </c>
      <c r="G16" s="131">
        <v>2.18E-2</v>
      </c>
      <c r="H16" s="131">
        <v>2.1000000000000001E-2</v>
      </c>
      <c r="I16" s="131">
        <f>G16-H16</f>
        <v>7.9999999999999863E-4</v>
      </c>
      <c r="J16" s="201"/>
      <c r="K16" s="130">
        <f>ROUND(G16*$K$1*N16,1)</f>
        <v>20.7</v>
      </c>
      <c r="L16" s="130">
        <f>ROUND(H16*$K$1*N16,1)</f>
        <v>20</v>
      </c>
      <c r="M16" s="130">
        <f>K16-L16</f>
        <v>0.69999999999999929</v>
      </c>
      <c r="N16" s="132">
        <v>1000</v>
      </c>
      <c r="O16" s="131">
        <f>ROUND(G16*$K$1,4)</f>
        <v>2.07E-2</v>
      </c>
      <c r="P16" s="131">
        <f>O16</f>
        <v>2.07E-2</v>
      </c>
      <c r="Q16" s="131">
        <f>O16-P16</f>
        <v>0</v>
      </c>
      <c r="R16" s="192"/>
      <c r="S16" s="130">
        <f>ROUND(G16*$S$1*V16,1)</f>
        <v>49.1</v>
      </c>
      <c r="T16" s="130">
        <f>ROUND(H16*$S$1*V16,1)</f>
        <v>47.3</v>
      </c>
      <c r="U16" s="130">
        <f>S16-T16</f>
        <v>1.8000000000000043</v>
      </c>
      <c r="V16" s="132">
        <v>2500</v>
      </c>
      <c r="W16" s="131">
        <f>ROUND(G16*$S$1,4)</f>
        <v>1.9599999999999999E-2</v>
      </c>
      <c r="X16" s="131">
        <f>W16</f>
        <v>1.9599999999999999E-2</v>
      </c>
      <c r="Y16" s="131">
        <f>W16-X16</f>
        <v>0</v>
      </c>
      <c r="Z16" s="193"/>
      <c r="AA16" s="130"/>
      <c r="AB16" s="130"/>
      <c r="AC16" s="130"/>
      <c r="AD16" s="132"/>
      <c r="AE16" s="131"/>
      <c r="AF16" s="131"/>
      <c r="AG16" s="131"/>
      <c r="AH16" s="201"/>
      <c r="AI16" s="130"/>
      <c r="AJ16" s="130"/>
      <c r="AK16" s="130"/>
      <c r="AL16" s="132"/>
      <c r="AM16" s="131"/>
      <c r="AN16" s="131"/>
      <c r="AO16" s="131"/>
      <c r="AP16" s="192"/>
      <c r="AQ16" s="130"/>
      <c r="AR16" s="130"/>
      <c r="AS16" s="130"/>
      <c r="AT16" s="132"/>
      <c r="AU16" s="131"/>
      <c r="AV16" s="131"/>
      <c r="AW16" s="131"/>
    </row>
    <row r="17" spans="1:49" s="21" customFormat="1" ht="13" x14ac:dyDescent="0.3">
      <c r="A17" s="19" t="s">
        <v>16</v>
      </c>
      <c r="C17" s="130">
        <f>G17*F17</f>
        <v>0</v>
      </c>
      <c r="D17" s="130">
        <f>F17*H17</f>
        <v>0</v>
      </c>
      <c r="E17" s="130">
        <f>F17*I17</f>
        <v>0</v>
      </c>
      <c r="F17" s="132">
        <v>0</v>
      </c>
      <c r="G17" s="131">
        <v>1.78E-2</v>
      </c>
      <c r="H17" s="131">
        <v>1.7000000000000001E-2</v>
      </c>
      <c r="I17" s="131">
        <f t="shared" ref="I17:I20" si="0">G17-H17</f>
        <v>7.9999999999999863E-4</v>
      </c>
      <c r="J17" s="201"/>
      <c r="K17" s="130">
        <f t="shared" ref="K17:K20" si="1">ROUND(G17*$K$1*N17,1)</f>
        <v>16.899999999999999</v>
      </c>
      <c r="L17" s="130">
        <f t="shared" ref="L17:L20" si="2">ROUND(H17*$K$1*N17,1)</f>
        <v>16.2</v>
      </c>
      <c r="M17" s="130">
        <f t="shared" ref="M17:M20" si="3">K17-L17</f>
        <v>0.69999999999999929</v>
      </c>
      <c r="N17" s="132">
        <v>1000</v>
      </c>
      <c r="O17" s="131">
        <f t="shared" ref="O17:O20" si="4">ROUND(G17*$K$1,4)</f>
        <v>1.6899999999999998E-2</v>
      </c>
      <c r="P17" s="131">
        <f t="shared" ref="P17:P20" si="5">O17</f>
        <v>1.6899999999999998E-2</v>
      </c>
      <c r="Q17" s="131">
        <f t="shared" ref="Q17:Q20" si="6">O17-P17</f>
        <v>0</v>
      </c>
      <c r="R17" s="192"/>
      <c r="S17" s="130">
        <f t="shared" ref="S17:S20" si="7">ROUND(G17*$S$1*V17,1)</f>
        <v>40.1</v>
      </c>
      <c r="T17" s="130">
        <f t="shared" ref="T17:T20" si="8">ROUND(H17*$S$1*V17,1)</f>
        <v>38.299999999999997</v>
      </c>
      <c r="U17" s="130">
        <f t="shared" ref="U17:U20" si="9">S17-T17</f>
        <v>1.8000000000000043</v>
      </c>
      <c r="V17" s="132">
        <v>2500</v>
      </c>
      <c r="W17" s="131">
        <f t="shared" ref="W17:W20" si="10">ROUND(G17*$S$1,4)</f>
        <v>1.6E-2</v>
      </c>
      <c r="X17" s="131">
        <f t="shared" ref="X17:X20" si="11">W17</f>
        <v>1.6E-2</v>
      </c>
      <c r="Y17" s="131">
        <f t="shared" ref="Y17:Y20" si="12">W17-X17</f>
        <v>0</v>
      </c>
      <c r="Z17" s="193"/>
      <c r="AA17" s="130"/>
      <c r="AB17" s="130"/>
      <c r="AC17" s="130"/>
      <c r="AE17" s="131"/>
      <c r="AF17" s="131"/>
      <c r="AG17" s="131"/>
      <c r="AH17" s="201"/>
      <c r="AI17" s="130"/>
      <c r="AJ17" s="130"/>
      <c r="AK17" s="130"/>
      <c r="AL17" s="132"/>
      <c r="AM17" s="131"/>
      <c r="AN17" s="131"/>
      <c r="AO17" s="131"/>
      <c r="AP17" s="192"/>
      <c r="AQ17" s="130"/>
      <c r="AR17" s="130"/>
      <c r="AS17" s="130"/>
      <c r="AT17" s="132"/>
      <c r="AU17" s="131"/>
      <c r="AV17" s="131"/>
      <c r="AW17" s="131"/>
    </row>
    <row r="18" spans="1:49" s="21" customFormat="1" ht="13" x14ac:dyDescent="0.3">
      <c r="A18" s="20" t="s">
        <v>17</v>
      </c>
      <c r="C18" s="130">
        <f t="shared" ref="C18:C20" si="13">G18*F18</f>
        <v>0</v>
      </c>
      <c r="D18" s="130">
        <f t="shared" ref="D18:D20" si="14">F18*H18</f>
        <v>0</v>
      </c>
      <c r="E18" s="130">
        <f t="shared" ref="E18:E20" si="15">F18*I18</f>
        <v>0</v>
      </c>
      <c r="F18" s="132">
        <v>0</v>
      </c>
      <c r="G18" s="131">
        <v>9.9000000000000008E-3</v>
      </c>
      <c r="H18" s="131">
        <v>9.4999999999999998E-3</v>
      </c>
      <c r="I18" s="131">
        <f t="shared" si="0"/>
        <v>4.0000000000000105E-4</v>
      </c>
      <c r="J18" s="201"/>
      <c r="K18" s="130">
        <f t="shared" si="1"/>
        <v>32.9</v>
      </c>
      <c r="L18" s="130">
        <f t="shared" si="2"/>
        <v>31.6</v>
      </c>
      <c r="M18" s="130">
        <f t="shared" si="3"/>
        <v>1.2999999999999972</v>
      </c>
      <c r="N18" s="132">
        <v>3500</v>
      </c>
      <c r="O18" s="131">
        <f t="shared" si="4"/>
        <v>9.4000000000000004E-3</v>
      </c>
      <c r="P18" s="131">
        <f t="shared" si="5"/>
        <v>9.4000000000000004E-3</v>
      </c>
      <c r="Q18" s="131">
        <f t="shared" si="6"/>
        <v>0</v>
      </c>
      <c r="R18" s="192"/>
      <c r="S18" s="130">
        <f t="shared" si="7"/>
        <v>53.5</v>
      </c>
      <c r="T18" s="130">
        <f t="shared" si="8"/>
        <v>51.3</v>
      </c>
      <c r="U18" s="130">
        <f t="shared" si="9"/>
        <v>2.2000000000000028</v>
      </c>
      <c r="V18" s="132">
        <v>6000</v>
      </c>
      <c r="W18" s="131">
        <f t="shared" si="10"/>
        <v>8.8999999999999999E-3</v>
      </c>
      <c r="X18" s="131">
        <f t="shared" si="11"/>
        <v>8.8999999999999999E-3</v>
      </c>
      <c r="Y18" s="131">
        <f t="shared" si="12"/>
        <v>0</v>
      </c>
      <c r="Z18" s="193"/>
      <c r="AA18" s="130"/>
      <c r="AB18" s="130"/>
      <c r="AC18" s="130"/>
      <c r="AD18" s="132"/>
      <c r="AE18" s="131"/>
      <c r="AF18" s="131"/>
      <c r="AG18" s="131"/>
      <c r="AH18" s="201"/>
      <c r="AI18" s="130"/>
      <c r="AJ18" s="130"/>
      <c r="AK18" s="130"/>
      <c r="AL18" s="132"/>
      <c r="AM18" s="131"/>
      <c r="AN18" s="131"/>
      <c r="AO18" s="131"/>
      <c r="AP18" s="192"/>
      <c r="AQ18" s="130"/>
      <c r="AR18" s="130"/>
      <c r="AS18" s="130"/>
      <c r="AT18" s="132"/>
      <c r="AU18" s="131"/>
      <c r="AV18" s="131"/>
      <c r="AW18" s="131"/>
    </row>
    <row r="19" spans="1:49" s="21" customFormat="1" ht="13" x14ac:dyDescent="0.3">
      <c r="A19" s="20" t="s">
        <v>18</v>
      </c>
      <c r="C19" s="130">
        <f t="shared" si="13"/>
        <v>0</v>
      </c>
      <c r="D19" s="130">
        <f t="shared" si="14"/>
        <v>0</v>
      </c>
      <c r="E19" s="130">
        <f t="shared" si="15"/>
        <v>0</v>
      </c>
      <c r="F19" s="132">
        <v>0</v>
      </c>
      <c r="G19" s="131">
        <v>9.9000000000000008E-3</v>
      </c>
      <c r="H19" s="131">
        <v>9.4999999999999998E-3</v>
      </c>
      <c r="I19" s="131">
        <f t="shared" si="0"/>
        <v>4.0000000000000105E-4</v>
      </c>
      <c r="J19" s="201"/>
      <c r="K19" s="130">
        <f t="shared" si="1"/>
        <v>32.9</v>
      </c>
      <c r="L19" s="130">
        <f t="shared" si="2"/>
        <v>31.6</v>
      </c>
      <c r="M19" s="130">
        <f t="shared" si="3"/>
        <v>1.2999999999999972</v>
      </c>
      <c r="N19" s="132">
        <v>3500</v>
      </c>
      <c r="O19" s="131">
        <f t="shared" si="4"/>
        <v>9.4000000000000004E-3</v>
      </c>
      <c r="P19" s="131">
        <f t="shared" si="5"/>
        <v>9.4000000000000004E-3</v>
      </c>
      <c r="Q19" s="131">
        <f t="shared" si="6"/>
        <v>0</v>
      </c>
      <c r="R19" s="192"/>
      <c r="S19" s="130">
        <f t="shared" si="7"/>
        <v>53.5</v>
      </c>
      <c r="T19" s="130">
        <f t="shared" si="8"/>
        <v>51.3</v>
      </c>
      <c r="U19" s="130">
        <f t="shared" si="9"/>
        <v>2.2000000000000028</v>
      </c>
      <c r="V19" s="132">
        <v>6000</v>
      </c>
      <c r="W19" s="131">
        <f t="shared" si="10"/>
        <v>8.8999999999999999E-3</v>
      </c>
      <c r="X19" s="131">
        <f t="shared" si="11"/>
        <v>8.8999999999999999E-3</v>
      </c>
      <c r="Y19" s="131">
        <f t="shared" si="12"/>
        <v>0</v>
      </c>
      <c r="Z19" s="193"/>
      <c r="AA19" s="130"/>
      <c r="AB19" s="130"/>
      <c r="AC19" s="130"/>
      <c r="AD19" s="132"/>
      <c r="AE19" s="131"/>
      <c r="AF19" s="131"/>
      <c r="AG19" s="131"/>
      <c r="AH19" s="201"/>
      <c r="AI19" s="130"/>
      <c r="AJ19" s="130"/>
      <c r="AK19" s="130"/>
      <c r="AL19" s="132"/>
      <c r="AM19" s="131"/>
      <c r="AN19" s="131"/>
      <c r="AO19" s="131"/>
      <c r="AP19" s="192"/>
      <c r="AQ19" s="130"/>
      <c r="AR19" s="130"/>
      <c r="AS19" s="130"/>
      <c r="AT19" s="132"/>
      <c r="AU19" s="131"/>
      <c r="AV19" s="131"/>
      <c r="AW19" s="131"/>
    </row>
    <row r="20" spans="1:49" s="21" customFormat="1" ht="13" x14ac:dyDescent="0.3">
      <c r="A20" s="20" t="s">
        <v>19</v>
      </c>
      <c r="C20" s="130">
        <f t="shared" si="13"/>
        <v>0</v>
      </c>
      <c r="D20" s="130">
        <f t="shared" si="14"/>
        <v>0</v>
      </c>
      <c r="E20" s="130">
        <f t="shared" si="15"/>
        <v>0</v>
      </c>
      <c r="F20" s="132">
        <v>0</v>
      </c>
      <c r="G20" s="131">
        <v>9.9000000000000008E-3</v>
      </c>
      <c r="H20" s="131">
        <v>9.4999999999999998E-3</v>
      </c>
      <c r="I20" s="131">
        <f t="shared" si="0"/>
        <v>4.0000000000000105E-4</v>
      </c>
      <c r="J20" s="201"/>
      <c r="K20" s="130">
        <f t="shared" si="1"/>
        <v>32.9</v>
      </c>
      <c r="L20" s="130">
        <f t="shared" si="2"/>
        <v>31.6</v>
      </c>
      <c r="M20" s="130">
        <f t="shared" si="3"/>
        <v>1.2999999999999972</v>
      </c>
      <c r="N20" s="132">
        <v>3500</v>
      </c>
      <c r="O20" s="131">
        <f t="shared" si="4"/>
        <v>9.4000000000000004E-3</v>
      </c>
      <c r="P20" s="131">
        <f t="shared" si="5"/>
        <v>9.4000000000000004E-3</v>
      </c>
      <c r="Q20" s="131">
        <f t="shared" si="6"/>
        <v>0</v>
      </c>
      <c r="R20" s="192"/>
      <c r="S20" s="130">
        <f t="shared" si="7"/>
        <v>53.5</v>
      </c>
      <c r="T20" s="130">
        <f t="shared" si="8"/>
        <v>51.3</v>
      </c>
      <c r="U20" s="130">
        <f t="shared" si="9"/>
        <v>2.2000000000000028</v>
      </c>
      <c r="V20" s="132">
        <v>6000</v>
      </c>
      <c r="W20" s="131">
        <f t="shared" si="10"/>
        <v>8.8999999999999999E-3</v>
      </c>
      <c r="X20" s="131">
        <f t="shared" si="11"/>
        <v>8.8999999999999999E-3</v>
      </c>
      <c r="Y20" s="131">
        <f t="shared" si="12"/>
        <v>0</v>
      </c>
      <c r="Z20" s="193"/>
      <c r="AA20" s="130"/>
      <c r="AB20" s="130"/>
      <c r="AC20" s="130"/>
      <c r="AD20" s="132"/>
      <c r="AE20" s="131"/>
      <c r="AF20" s="131"/>
      <c r="AG20" s="131"/>
      <c r="AH20" s="201"/>
      <c r="AI20" s="130"/>
      <c r="AJ20" s="130"/>
      <c r="AK20" s="130"/>
      <c r="AL20" s="132"/>
      <c r="AM20" s="131"/>
      <c r="AN20" s="131"/>
      <c r="AO20" s="131"/>
      <c r="AP20" s="192"/>
      <c r="AQ20" s="130"/>
      <c r="AR20" s="130"/>
      <c r="AS20" s="130"/>
      <c r="AT20" s="132"/>
      <c r="AU20" s="131"/>
      <c r="AV20" s="131"/>
      <c r="AW20" s="131"/>
    </row>
    <row r="21" spans="1:49" s="21" customFormat="1" hidden="1" x14ac:dyDescent="0.25">
      <c r="A21" s="20" t="s">
        <v>20</v>
      </c>
      <c r="C21" s="142" t="s">
        <v>190</v>
      </c>
      <c r="D21" s="142"/>
      <c r="E21" s="142"/>
      <c r="G21" s="133"/>
      <c r="H21" s="133"/>
      <c r="I21" s="133"/>
      <c r="K21" s="142" t="s">
        <v>190</v>
      </c>
      <c r="L21" s="142"/>
      <c r="M21" s="142"/>
      <c r="O21" s="133"/>
      <c r="P21" s="133"/>
      <c r="Q21" s="133"/>
      <c r="R21" s="192"/>
      <c r="S21" s="142" t="s">
        <v>190</v>
      </c>
      <c r="T21" s="142"/>
      <c r="U21" s="142"/>
      <c r="W21" s="133"/>
      <c r="X21" s="133"/>
      <c r="Y21" s="133"/>
      <c r="Z21" s="193"/>
      <c r="AA21" s="142" t="s">
        <v>190</v>
      </c>
      <c r="AB21" s="142"/>
      <c r="AC21" s="142"/>
      <c r="AE21" s="133"/>
      <c r="AF21" s="133"/>
      <c r="AG21" s="133"/>
      <c r="AI21" s="142" t="s">
        <v>190</v>
      </c>
      <c r="AJ21" s="142"/>
      <c r="AK21" s="142"/>
      <c r="AM21" s="133"/>
      <c r="AN21" s="133"/>
      <c r="AO21" s="133"/>
      <c r="AP21" s="192"/>
      <c r="AQ21" s="142" t="s">
        <v>190</v>
      </c>
      <c r="AR21" s="142"/>
      <c r="AS21" s="142"/>
      <c r="AU21" s="133"/>
      <c r="AV21" s="133"/>
      <c r="AW21" s="133"/>
    </row>
    <row r="22" spans="1:49" s="21" customFormat="1" hidden="1" x14ac:dyDescent="0.25">
      <c r="A22" s="20" t="s">
        <v>21</v>
      </c>
      <c r="R22" s="117"/>
      <c r="Z22" s="193"/>
      <c r="AP22" s="117"/>
    </row>
    <row r="23" spans="1:49" s="21" customFormat="1" hidden="1" x14ac:dyDescent="0.25">
      <c r="A23" s="20" t="s">
        <v>22</v>
      </c>
      <c r="R23" s="117"/>
      <c r="Z23" s="193"/>
      <c r="AP23" s="117"/>
    </row>
    <row r="24" spans="1:49" s="21" customFormat="1" hidden="1" x14ac:dyDescent="0.25">
      <c r="A24" s="16" t="s">
        <v>23</v>
      </c>
      <c r="R24" s="117"/>
      <c r="Z24" s="193"/>
      <c r="AP24" s="117"/>
    </row>
    <row r="25" spans="1:49" s="21" customFormat="1" hidden="1" x14ac:dyDescent="0.25">
      <c r="A25" s="19" t="s">
        <v>24</v>
      </c>
      <c r="R25" s="117"/>
      <c r="Z25" s="193"/>
      <c r="AP25" s="117"/>
    </row>
    <row r="26" spans="1:49" s="21" customFormat="1" hidden="1" x14ac:dyDescent="0.25">
      <c r="A26" s="19" t="s">
        <v>25</v>
      </c>
      <c r="R26" s="117"/>
      <c r="Z26" s="193"/>
      <c r="AP26" s="117"/>
    </row>
    <row r="27" spans="1:49" s="21" customFormat="1" hidden="1" x14ac:dyDescent="0.25">
      <c r="A27" s="19" t="s">
        <v>26</v>
      </c>
      <c r="R27" s="117"/>
      <c r="Z27" s="193"/>
      <c r="AP27" s="117"/>
    </row>
    <row r="28" spans="1:49" s="21" customFormat="1" hidden="1" x14ac:dyDescent="0.25">
      <c r="A28" s="23" t="s">
        <v>27</v>
      </c>
      <c r="R28" s="117"/>
      <c r="Z28" s="193"/>
      <c r="AP28" s="117"/>
    </row>
    <row r="29" spans="1:49" s="21" customFormat="1" hidden="1" x14ac:dyDescent="0.25">
      <c r="A29" s="25" t="s">
        <v>28</v>
      </c>
      <c r="R29" s="117"/>
      <c r="Z29" s="193"/>
      <c r="AP29" s="117"/>
    </row>
    <row r="30" spans="1:49" s="21" customFormat="1" hidden="1" x14ac:dyDescent="0.25">
      <c r="A30" s="23" t="s">
        <v>29</v>
      </c>
      <c r="R30" s="117"/>
      <c r="Z30" s="193"/>
      <c r="AP30" s="117"/>
    </row>
    <row r="31" spans="1:49" s="21" customFormat="1" hidden="1" x14ac:dyDescent="0.25">
      <c r="A31" s="25" t="s">
        <v>30</v>
      </c>
      <c r="R31" s="117"/>
      <c r="Z31" s="193"/>
      <c r="AP31" s="117"/>
    </row>
    <row r="32" spans="1:49" s="21" customFormat="1" hidden="1" x14ac:dyDescent="0.25">
      <c r="A32" s="16" t="s">
        <v>31</v>
      </c>
      <c r="R32" s="117"/>
      <c r="Z32" s="193"/>
      <c r="AP32" s="117"/>
    </row>
    <row r="33" spans="1:42" s="21" customFormat="1" hidden="1" x14ac:dyDescent="0.25">
      <c r="A33" s="16" t="s">
        <v>32</v>
      </c>
      <c r="R33" s="117"/>
      <c r="Z33" s="193"/>
      <c r="AP33" s="117"/>
    </row>
    <row r="34" spans="1:42" s="21" customFormat="1" hidden="1" x14ac:dyDescent="0.25">
      <c r="A34" s="152" t="s">
        <v>33</v>
      </c>
      <c r="R34" s="117"/>
      <c r="Z34" s="193"/>
      <c r="AP34" s="117"/>
    </row>
    <row r="35" spans="1:42" s="21" customFormat="1" hidden="1" x14ac:dyDescent="0.25">
      <c r="A35" s="23" t="s">
        <v>34</v>
      </c>
      <c r="R35" s="117"/>
      <c r="Z35" s="193"/>
      <c r="AP35" s="117"/>
    </row>
    <row r="36" spans="1:42" s="21" customFormat="1" hidden="1" x14ac:dyDescent="0.25">
      <c r="A36" s="23" t="s">
        <v>35</v>
      </c>
      <c r="R36" s="117"/>
      <c r="Z36" s="193"/>
      <c r="AP36" s="117"/>
    </row>
    <row r="37" spans="1:42" s="21" customFormat="1" hidden="1" x14ac:dyDescent="0.25">
      <c r="A37" s="20" t="s">
        <v>36</v>
      </c>
      <c r="R37" s="117"/>
      <c r="Z37" s="193"/>
      <c r="AP37" s="117"/>
    </row>
    <row r="38" spans="1:42" s="21" customFormat="1" hidden="1" x14ac:dyDescent="0.25">
      <c r="A38" s="20" t="s">
        <v>37</v>
      </c>
      <c r="R38" s="117"/>
      <c r="Z38" s="193"/>
      <c r="AP38" s="117"/>
    </row>
    <row r="39" spans="1:42" s="21" customFormat="1" hidden="1" x14ac:dyDescent="0.25">
      <c r="A39" s="20" t="s">
        <v>38</v>
      </c>
      <c r="R39" s="117"/>
      <c r="Z39" s="193"/>
      <c r="AP39" s="117"/>
    </row>
    <row r="40" spans="1:42" s="21" customFormat="1" hidden="1" x14ac:dyDescent="0.25">
      <c r="A40" s="27" t="s">
        <v>39</v>
      </c>
      <c r="R40" s="117"/>
      <c r="Z40" s="193"/>
      <c r="AP40" s="117"/>
    </row>
    <row r="41" spans="1:42" s="202" customFormat="1" hidden="1" x14ac:dyDescent="0.25">
      <c r="A41" s="16" t="s">
        <v>40</v>
      </c>
      <c r="R41" s="117"/>
      <c r="Z41" s="193"/>
      <c r="AP41" s="117"/>
    </row>
    <row r="42" spans="1:42" s="21" customFormat="1" hidden="1" x14ac:dyDescent="0.25">
      <c r="A42" s="16" t="s">
        <v>41</v>
      </c>
      <c r="Z42" s="193"/>
    </row>
    <row r="43" spans="1:42" s="21" customFormat="1" hidden="1" x14ac:dyDescent="0.25">
      <c r="A43" s="16" t="s">
        <v>42</v>
      </c>
      <c r="Z43" s="193"/>
    </row>
    <row r="44" spans="1:42" s="21" customFormat="1" hidden="1" x14ac:dyDescent="0.25">
      <c r="A44" s="20" t="s">
        <v>43</v>
      </c>
      <c r="Z44" s="193"/>
    </row>
    <row r="45" spans="1:42" s="21" customFormat="1" hidden="1" x14ac:dyDescent="0.25">
      <c r="A45" s="24" t="s">
        <v>44</v>
      </c>
      <c r="Z45" s="193"/>
    </row>
    <row r="46" spans="1:42" s="21" customFormat="1" hidden="1" x14ac:dyDescent="0.25">
      <c r="A46" s="26" t="s">
        <v>45</v>
      </c>
      <c r="Z46" s="193"/>
    </row>
    <row r="47" spans="1:42" s="21" customFormat="1" hidden="1" x14ac:dyDescent="0.25">
      <c r="A47" s="26" t="s">
        <v>46</v>
      </c>
      <c r="Z47" s="193"/>
    </row>
    <row r="48" spans="1:42" s="21" customFormat="1" hidden="1" x14ac:dyDescent="0.25">
      <c r="A48" s="26" t="s">
        <v>47</v>
      </c>
      <c r="Z48" s="193"/>
    </row>
    <row r="49" spans="1:49" s="21" customFormat="1" hidden="1" x14ac:dyDescent="0.25">
      <c r="A49" s="26" t="s">
        <v>48</v>
      </c>
      <c r="Z49" s="193"/>
    </row>
    <row r="50" spans="1:49" s="202" customFormat="1" hidden="1" x14ac:dyDescent="0.25">
      <c r="A50" s="20" t="s">
        <v>49</v>
      </c>
      <c r="Z50" s="193"/>
    </row>
    <row r="51" spans="1:49" s="21" customFormat="1" hidden="1" x14ac:dyDescent="0.25">
      <c r="A51" s="26" t="s">
        <v>50</v>
      </c>
      <c r="Z51" s="193"/>
    </row>
    <row r="52" spans="1:49" s="21" customFormat="1" hidden="1" x14ac:dyDescent="0.25">
      <c r="A52" s="26" t="s">
        <v>51</v>
      </c>
      <c r="Z52" s="193"/>
    </row>
    <row r="53" spans="1:49" s="21" customFormat="1" hidden="1" x14ac:dyDescent="0.25">
      <c r="A53" s="26" t="s">
        <v>52</v>
      </c>
      <c r="Z53" s="193"/>
    </row>
    <row r="54" spans="1:49" s="21" customFormat="1" hidden="1" x14ac:dyDescent="0.25">
      <c r="A54" s="26" t="s">
        <v>53</v>
      </c>
      <c r="Z54" s="193"/>
    </row>
    <row r="55" spans="1:49" s="21" customFormat="1" hidden="1" x14ac:dyDescent="0.25">
      <c r="A55" s="29"/>
      <c r="Z55" s="193"/>
    </row>
    <row r="56" spans="1:49" s="21" customFormat="1" ht="13" x14ac:dyDescent="0.3">
      <c r="A56" s="168" t="s">
        <v>258</v>
      </c>
      <c r="C56" s="130">
        <f t="shared" ref="C56:C76" si="16">G56*F56</f>
        <v>0</v>
      </c>
      <c r="D56" s="130">
        <f t="shared" ref="D56:D76" si="17">F56*H56</f>
        <v>0</v>
      </c>
      <c r="E56" s="130">
        <f t="shared" ref="E56:E76" si="18">F56*I56</f>
        <v>0</v>
      </c>
      <c r="F56" s="132">
        <v>0</v>
      </c>
      <c r="G56" s="131">
        <v>7.4999999999999997E-3</v>
      </c>
      <c r="H56" s="131">
        <v>7.1999999999999998E-3</v>
      </c>
      <c r="I56" s="131">
        <f t="shared" ref="I56:I76" si="19">G56-H56</f>
        <v>2.9999999999999992E-4</v>
      </c>
      <c r="K56" s="130">
        <f t="shared" ref="K56:K76" si="20">ROUND(G56*$K$1*N56,1)</f>
        <v>28.5</v>
      </c>
      <c r="L56" s="130">
        <f t="shared" ref="L56:L76" si="21">ROUND(H56*$K$1*N56,1)</f>
        <v>27.4</v>
      </c>
      <c r="M56" s="130">
        <f t="shared" ref="M56:M76" si="22">K56-L56</f>
        <v>1.1000000000000014</v>
      </c>
      <c r="N56" s="132">
        <v>4000</v>
      </c>
      <c r="O56" s="131">
        <f t="shared" ref="O56:O76" si="23">ROUND(G56*$K$1,4)</f>
        <v>7.1000000000000004E-3</v>
      </c>
      <c r="P56" s="131">
        <f t="shared" ref="P56:P76" si="24">O56</f>
        <v>7.1000000000000004E-3</v>
      </c>
      <c r="Q56" s="131">
        <f t="shared" ref="Q56:Q76" si="25">O56-P56</f>
        <v>0</v>
      </c>
      <c r="R56" s="131"/>
      <c r="S56" s="130">
        <f t="shared" ref="S56:S76" si="26">ROUND(G56*$S$1*V56,1)</f>
        <v>40.5</v>
      </c>
      <c r="T56" s="130">
        <f t="shared" ref="T56:T76" si="27">ROUND(H56*$S$1*V56,1)</f>
        <v>38.9</v>
      </c>
      <c r="U56" s="130">
        <f t="shared" ref="U56:U76" si="28">S56-T56</f>
        <v>1.6000000000000014</v>
      </c>
      <c r="V56" s="132">
        <v>6000</v>
      </c>
      <c r="W56" s="131">
        <f t="shared" ref="W56:W76" si="29">ROUND(G56*$S$1,4)</f>
        <v>6.7999999999999996E-3</v>
      </c>
      <c r="X56" s="131">
        <f t="shared" ref="X56:X76" si="30">W56</f>
        <v>6.7999999999999996E-3</v>
      </c>
      <c r="Y56" s="131">
        <f t="shared" ref="Y56:Y76" si="31">W56-X56</f>
        <v>0</v>
      </c>
      <c r="Z56" s="193"/>
      <c r="AA56" s="130"/>
      <c r="AB56" s="130"/>
      <c r="AC56" s="130"/>
      <c r="AD56" s="132"/>
      <c r="AE56" s="131"/>
      <c r="AF56" s="131"/>
      <c r="AG56" s="131"/>
      <c r="AI56" s="130"/>
      <c r="AJ56" s="130"/>
      <c r="AK56" s="130"/>
      <c r="AL56" s="132"/>
      <c r="AM56" s="131"/>
      <c r="AN56" s="131"/>
      <c r="AO56" s="131"/>
      <c r="AP56" s="192"/>
      <c r="AQ56" s="130"/>
      <c r="AR56" s="130"/>
      <c r="AS56" s="130"/>
      <c r="AT56" s="132"/>
      <c r="AU56" s="131"/>
      <c r="AV56" s="131"/>
      <c r="AW56" s="131"/>
    </row>
    <row r="57" spans="1:49" s="21" customFormat="1" ht="13" x14ac:dyDescent="0.3">
      <c r="A57" s="168" t="s">
        <v>259</v>
      </c>
      <c r="C57" s="130">
        <f t="shared" si="16"/>
        <v>0</v>
      </c>
      <c r="D57" s="130">
        <f t="shared" si="17"/>
        <v>0</v>
      </c>
      <c r="E57" s="130">
        <f t="shared" si="18"/>
        <v>0</v>
      </c>
      <c r="F57" s="132">
        <v>0</v>
      </c>
      <c r="G57" s="131">
        <v>7.4999999999999997E-3</v>
      </c>
      <c r="H57" s="131">
        <v>7.1999999999999998E-3</v>
      </c>
      <c r="I57" s="131">
        <f t="shared" si="19"/>
        <v>2.9999999999999992E-4</v>
      </c>
      <c r="K57" s="130">
        <f t="shared" si="20"/>
        <v>35.6</v>
      </c>
      <c r="L57" s="130">
        <f t="shared" si="21"/>
        <v>34.200000000000003</v>
      </c>
      <c r="M57" s="130">
        <f t="shared" si="22"/>
        <v>1.3999999999999986</v>
      </c>
      <c r="N57" s="132">
        <v>5000</v>
      </c>
      <c r="O57" s="131">
        <f t="shared" si="23"/>
        <v>7.1000000000000004E-3</v>
      </c>
      <c r="P57" s="131">
        <f t="shared" si="24"/>
        <v>7.1000000000000004E-3</v>
      </c>
      <c r="Q57" s="131">
        <f t="shared" si="25"/>
        <v>0</v>
      </c>
      <c r="R57" s="131"/>
      <c r="S57" s="130">
        <f t="shared" si="26"/>
        <v>54</v>
      </c>
      <c r="T57" s="130">
        <f t="shared" si="27"/>
        <v>51.8</v>
      </c>
      <c r="U57" s="130">
        <f t="shared" si="28"/>
        <v>2.2000000000000028</v>
      </c>
      <c r="V57" s="132">
        <v>8000</v>
      </c>
      <c r="W57" s="131">
        <f t="shared" si="29"/>
        <v>6.7999999999999996E-3</v>
      </c>
      <c r="X57" s="131">
        <f t="shared" si="30"/>
        <v>6.7999999999999996E-3</v>
      </c>
      <c r="Y57" s="131">
        <f t="shared" si="31"/>
        <v>0</v>
      </c>
      <c r="Z57" s="193"/>
      <c r="AA57" s="130"/>
      <c r="AB57" s="130"/>
      <c r="AC57" s="130"/>
      <c r="AD57" s="132"/>
      <c r="AE57" s="131"/>
      <c r="AF57" s="131"/>
      <c r="AG57" s="131"/>
      <c r="AI57" s="130"/>
      <c r="AJ57" s="130"/>
      <c r="AK57" s="130"/>
      <c r="AL57" s="132"/>
      <c r="AM57" s="131"/>
      <c r="AN57" s="131"/>
      <c r="AO57" s="131"/>
      <c r="AP57" s="192"/>
      <c r="AQ57" s="130"/>
      <c r="AR57" s="130"/>
      <c r="AS57" s="130"/>
      <c r="AT57" s="132"/>
      <c r="AU57" s="131"/>
      <c r="AV57" s="131"/>
      <c r="AW57" s="131"/>
    </row>
    <row r="58" spans="1:49" s="21" customFormat="1" ht="13" x14ac:dyDescent="0.3">
      <c r="A58" s="168" t="s">
        <v>260</v>
      </c>
      <c r="C58" s="130">
        <f t="shared" si="16"/>
        <v>0</v>
      </c>
      <c r="D58" s="130">
        <f t="shared" si="17"/>
        <v>0</v>
      </c>
      <c r="E58" s="130">
        <f t="shared" si="18"/>
        <v>0</v>
      </c>
      <c r="F58" s="132">
        <v>0</v>
      </c>
      <c r="G58" s="131">
        <v>7.4999999999999997E-3</v>
      </c>
      <c r="H58" s="131">
        <v>7.1999999999999998E-3</v>
      </c>
      <c r="I58" s="131">
        <f t="shared" si="19"/>
        <v>2.9999999999999992E-4</v>
      </c>
      <c r="K58" s="130">
        <f t="shared" si="20"/>
        <v>42.8</v>
      </c>
      <c r="L58" s="130">
        <f t="shared" si="21"/>
        <v>41</v>
      </c>
      <c r="M58" s="130">
        <f t="shared" si="22"/>
        <v>1.7999999999999972</v>
      </c>
      <c r="N58" s="132">
        <v>6000</v>
      </c>
      <c r="O58" s="131">
        <f t="shared" si="23"/>
        <v>7.1000000000000004E-3</v>
      </c>
      <c r="P58" s="131">
        <f t="shared" si="24"/>
        <v>7.1000000000000004E-3</v>
      </c>
      <c r="Q58" s="131">
        <f t="shared" si="25"/>
        <v>0</v>
      </c>
      <c r="R58" s="131"/>
      <c r="S58" s="130">
        <f t="shared" si="26"/>
        <v>84.4</v>
      </c>
      <c r="T58" s="130">
        <f t="shared" si="27"/>
        <v>81</v>
      </c>
      <c r="U58" s="130">
        <f t="shared" si="28"/>
        <v>3.4000000000000057</v>
      </c>
      <c r="V58" s="132">
        <v>12500</v>
      </c>
      <c r="W58" s="131">
        <f t="shared" si="29"/>
        <v>6.7999999999999996E-3</v>
      </c>
      <c r="X58" s="131">
        <f t="shared" si="30"/>
        <v>6.7999999999999996E-3</v>
      </c>
      <c r="Y58" s="131">
        <f t="shared" si="31"/>
        <v>0</v>
      </c>
      <c r="Z58" s="193"/>
      <c r="AA58" s="130"/>
      <c r="AB58" s="130"/>
      <c r="AC58" s="130"/>
      <c r="AD58" s="132"/>
      <c r="AE58" s="131"/>
      <c r="AF58" s="131"/>
      <c r="AG58" s="131"/>
      <c r="AI58" s="130"/>
      <c r="AJ58" s="130"/>
      <c r="AK58" s="130"/>
      <c r="AL58" s="132"/>
      <c r="AM58" s="131"/>
      <c r="AN58" s="131"/>
      <c r="AO58" s="131"/>
      <c r="AP58" s="192"/>
      <c r="AQ58" s="130"/>
      <c r="AR58" s="130"/>
      <c r="AS58" s="130"/>
      <c r="AT58" s="132"/>
      <c r="AU58" s="131"/>
      <c r="AV58" s="131"/>
      <c r="AW58" s="131"/>
    </row>
    <row r="59" spans="1:49" s="21" customFormat="1" ht="13" x14ac:dyDescent="0.3">
      <c r="A59" s="168" t="s">
        <v>261</v>
      </c>
      <c r="C59" s="130">
        <f t="shared" si="16"/>
        <v>0</v>
      </c>
      <c r="D59" s="130">
        <f t="shared" si="17"/>
        <v>0</v>
      </c>
      <c r="E59" s="130">
        <f t="shared" si="18"/>
        <v>0</v>
      </c>
      <c r="F59" s="132">
        <v>0</v>
      </c>
      <c r="G59" s="131">
        <v>7.4999999999999997E-3</v>
      </c>
      <c r="H59" s="131">
        <v>7.1999999999999998E-3</v>
      </c>
      <c r="I59" s="131">
        <f t="shared" si="19"/>
        <v>2.9999999999999992E-4</v>
      </c>
      <c r="K59" s="130">
        <f t="shared" si="20"/>
        <v>28.5</v>
      </c>
      <c r="L59" s="130">
        <f t="shared" si="21"/>
        <v>27.4</v>
      </c>
      <c r="M59" s="130">
        <f t="shared" si="22"/>
        <v>1.1000000000000014</v>
      </c>
      <c r="N59" s="132">
        <v>4000</v>
      </c>
      <c r="O59" s="131">
        <f t="shared" si="23"/>
        <v>7.1000000000000004E-3</v>
      </c>
      <c r="P59" s="131">
        <f t="shared" si="24"/>
        <v>7.1000000000000004E-3</v>
      </c>
      <c r="Q59" s="131">
        <f t="shared" si="25"/>
        <v>0</v>
      </c>
      <c r="R59" s="131"/>
      <c r="S59" s="130">
        <f t="shared" si="26"/>
        <v>40.5</v>
      </c>
      <c r="T59" s="130">
        <f t="shared" si="27"/>
        <v>38.9</v>
      </c>
      <c r="U59" s="130">
        <f t="shared" si="28"/>
        <v>1.6000000000000014</v>
      </c>
      <c r="V59" s="132">
        <v>6000</v>
      </c>
      <c r="W59" s="131">
        <f t="shared" si="29"/>
        <v>6.7999999999999996E-3</v>
      </c>
      <c r="X59" s="131">
        <f t="shared" si="30"/>
        <v>6.7999999999999996E-3</v>
      </c>
      <c r="Y59" s="131">
        <f t="shared" si="31"/>
        <v>0</v>
      </c>
      <c r="Z59" s="193"/>
      <c r="AA59" s="130"/>
      <c r="AB59" s="130"/>
      <c r="AC59" s="130"/>
      <c r="AD59" s="132"/>
      <c r="AE59" s="131"/>
      <c r="AF59" s="131"/>
      <c r="AG59" s="131"/>
      <c r="AI59" s="130"/>
      <c r="AJ59" s="130"/>
      <c r="AK59" s="130"/>
      <c r="AL59" s="132"/>
      <c r="AM59" s="131"/>
      <c r="AN59" s="131"/>
      <c r="AO59" s="131"/>
      <c r="AP59" s="192"/>
      <c r="AQ59" s="130"/>
      <c r="AR59" s="130"/>
      <c r="AS59" s="130"/>
      <c r="AT59" s="132"/>
      <c r="AU59" s="131"/>
      <c r="AV59" s="131"/>
      <c r="AW59" s="131"/>
    </row>
    <row r="60" spans="1:49" s="21" customFormat="1" ht="13" x14ac:dyDescent="0.3">
      <c r="A60" s="168" t="s">
        <v>262</v>
      </c>
      <c r="C60" s="130">
        <f t="shared" si="16"/>
        <v>0</v>
      </c>
      <c r="D60" s="130">
        <f t="shared" si="17"/>
        <v>0</v>
      </c>
      <c r="E60" s="130">
        <f t="shared" si="18"/>
        <v>0</v>
      </c>
      <c r="F60" s="132">
        <v>0</v>
      </c>
      <c r="G60" s="131">
        <v>7.4999999999999997E-3</v>
      </c>
      <c r="H60" s="131">
        <v>7.1999999999999998E-3</v>
      </c>
      <c r="I60" s="131">
        <f t="shared" si="19"/>
        <v>2.9999999999999992E-4</v>
      </c>
      <c r="K60" s="130">
        <f t="shared" si="20"/>
        <v>35.6</v>
      </c>
      <c r="L60" s="130">
        <f t="shared" si="21"/>
        <v>34.200000000000003</v>
      </c>
      <c r="M60" s="130">
        <f t="shared" si="22"/>
        <v>1.3999999999999986</v>
      </c>
      <c r="N60" s="132">
        <v>5000</v>
      </c>
      <c r="O60" s="131">
        <f t="shared" si="23"/>
        <v>7.1000000000000004E-3</v>
      </c>
      <c r="P60" s="131">
        <f t="shared" si="24"/>
        <v>7.1000000000000004E-3</v>
      </c>
      <c r="Q60" s="131">
        <f t="shared" si="25"/>
        <v>0</v>
      </c>
      <c r="R60" s="131"/>
      <c r="S60" s="130">
        <f t="shared" si="26"/>
        <v>54</v>
      </c>
      <c r="T60" s="130">
        <f t="shared" si="27"/>
        <v>51.8</v>
      </c>
      <c r="U60" s="130">
        <f t="shared" si="28"/>
        <v>2.2000000000000028</v>
      </c>
      <c r="V60" s="132">
        <v>8000</v>
      </c>
      <c r="W60" s="131">
        <f t="shared" si="29"/>
        <v>6.7999999999999996E-3</v>
      </c>
      <c r="X60" s="131">
        <f t="shared" si="30"/>
        <v>6.7999999999999996E-3</v>
      </c>
      <c r="Y60" s="131">
        <f t="shared" si="31"/>
        <v>0</v>
      </c>
      <c r="Z60" s="193"/>
      <c r="AA60" s="130"/>
      <c r="AB60" s="130"/>
      <c r="AC60" s="130"/>
      <c r="AD60" s="132"/>
      <c r="AE60" s="131"/>
      <c r="AF60" s="131"/>
      <c r="AG60" s="131"/>
      <c r="AI60" s="130"/>
      <c r="AJ60" s="130"/>
      <c r="AK60" s="130"/>
      <c r="AL60" s="132"/>
      <c r="AM60" s="131"/>
      <c r="AN60" s="131"/>
      <c r="AO60" s="131"/>
      <c r="AP60" s="192"/>
      <c r="AQ60" s="130"/>
      <c r="AR60" s="130"/>
      <c r="AS60" s="130"/>
      <c r="AT60" s="132"/>
      <c r="AU60" s="131"/>
      <c r="AV60" s="131"/>
      <c r="AW60" s="131"/>
    </row>
    <row r="61" spans="1:49" s="21" customFormat="1" ht="13" x14ac:dyDescent="0.3">
      <c r="A61" s="168" t="s">
        <v>263</v>
      </c>
      <c r="C61" s="130">
        <f t="shared" si="16"/>
        <v>0</v>
      </c>
      <c r="D61" s="130">
        <f t="shared" si="17"/>
        <v>0</v>
      </c>
      <c r="E61" s="130">
        <f t="shared" si="18"/>
        <v>0</v>
      </c>
      <c r="F61" s="132">
        <v>0</v>
      </c>
      <c r="G61" s="131">
        <v>7.4999999999999997E-3</v>
      </c>
      <c r="H61" s="131">
        <v>7.1999999999999998E-3</v>
      </c>
      <c r="I61" s="131">
        <f t="shared" si="19"/>
        <v>2.9999999999999992E-4</v>
      </c>
      <c r="K61" s="130">
        <f t="shared" si="20"/>
        <v>42.8</v>
      </c>
      <c r="L61" s="130">
        <f t="shared" si="21"/>
        <v>41</v>
      </c>
      <c r="M61" s="130">
        <f t="shared" si="22"/>
        <v>1.7999999999999972</v>
      </c>
      <c r="N61" s="132">
        <v>6000</v>
      </c>
      <c r="O61" s="131">
        <f t="shared" si="23"/>
        <v>7.1000000000000004E-3</v>
      </c>
      <c r="P61" s="131">
        <f t="shared" si="24"/>
        <v>7.1000000000000004E-3</v>
      </c>
      <c r="Q61" s="131">
        <f t="shared" si="25"/>
        <v>0</v>
      </c>
      <c r="R61" s="131"/>
      <c r="S61" s="130">
        <f t="shared" si="26"/>
        <v>84.4</v>
      </c>
      <c r="T61" s="130">
        <f t="shared" si="27"/>
        <v>81</v>
      </c>
      <c r="U61" s="130">
        <f t="shared" si="28"/>
        <v>3.4000000000000057</v>
      </c>
      <c r="V61" s="132">
        <v>12500</v>
      </c>
      <c r="W61" s="131">
        <f t="shared" si="29"/>
        <v>6.7999999999999996E-3</v>
      </c>
      <c r="X61" s="131">
        <f t="shared" si="30"/>
        <v>6.7999999999999996E-3</v>
      </c>
      <c r="Y61" s="131">
        <f t="shared" si="31"/>
        <v>0</v>
      </c>
      <c r="Z61" s="193"/>
      <c r="AA61" s="130"/>
      <c r="AB61" s="130"/>
      <c r="AC61" s="130"/>
      <c r="AD61" s="132"/>
      <c r="AE61" s="131"/>
      <c r="AF61" s="131"/>
      <c r="AG61" s="131"/>
      <c r="AI61" s="130"/>
      <c r="AJ61" s="130"/>
      <c r="AK61" s="130"/>
      <c r="AL61" s="132"/>
      <c r="AM61" s="131"/>
      <c r="AN61" s="131"/>
      <c r="AO61" s="131"/>
      <c r="AP61" s="192"/>
      <c r="AQ61" s="130"/>
      <c r="AR61" s="130"/>
      <c r="AS61" s="130"/>
      <c r="AT61" s="132"/>
      <c r="AU61" s="131"/>
      <c r="AV61" s="131"/>
      <c r="AW61" s="131"/>
    </row>
    <row r="62" spans="1:49" s="21" customFormat="1" ht="13" x14ac:dyDescent="0.3">
      <c r="A62" s="184" t="s">
        <v>283</v>
      </c>
      <c r="C62" s="130">
        <f t="shared" si="16"/>
        <v>0</v>
      </c>
      <c r="D62" s="130">
        <f t="shared" si="17"/>
        <v>0</v>
      </c>
      <c r="E62" s="130">
        <f t="shared" si="18"/>
        <v>0</v>
      </c>
      <c r="F62" s="132">
        <v>0</v>
      </c>
      <c r="G62" s="131">
        <v>5.7999999999999996E-3</v>
      </c>
      <c r="H62" s="117">
        <v>5.5999999999999999E-3</v>
      </c>
      <c r="I62" s="131">
        <f t="shared" si="19"/>
        <v>1.9999999999999966E-4</v>
      </c>
      <c r="J62" s="201"/>
      <c r="K62" s="130">
        <f t="shared" si="20"/>
        <v>55.1</v>
      </c>
      <c r="L62" s="130">
        <f t="shared" si="21"/>
        <v>53.2</v>
      </c>
      <c r="M62" s="130">
        <f t="shared" si="22"/>
        <v>1.8999999999999986</v>
      </c>
      <c r="N62" s="132">
        <v>10000</v>
      </c>
      <c r="O62" s="131">
        <f t="shared" si="23"/>
        <v>5.4999999999999997E-3</v>
      </c>
      <c r="P62" s="131">
        <f t="shared" si="24"/>
        <v>5.4999999999999997E-3</v>
      </c>
      <c r="Q62" s="131">
        <f t="shared" si="25"/>
        <v>0</v>
      </c>
      <c r="R62" s="117"/>
      <c r="S62" s="130">
        <f t="shared" si="26"/>
        <v>104.4</v>
      </c>
      <c r="T62" s="130">
        <f t="shared" si="27"/>
        <v>100.8</v>
      </c>
      <c r="U62" s="130">
        <f t="shared" si="28"/>
        <v>3.6000000000000085</v>
      </c>
      <c r="V62" s="132">
        <v>20000</v>
      </c>
      <c r="W62" s="131">
        <f t="shared" si="29"/>
        <v>5.1999999999999998E-3</v>
      </c>
      <c r="X62" s="131">
        <f t="shared" si="30"/>
        <v>5.1999999999999998E-3</v>
      </c>
      <c r="Y62" s="131">
        <f t="shared" si="31"/>
        <v>0</v>
      </c>
      <c r="Z62" s="193"/>
      <c r="AA62" s="130"/>
      <c r="AB62" s="130"/>
      <c r="AC62" s="130"/>
      <c r="AD62" s="132"/>
      <c r="AE62" s="131"/>
      <c r="AF62" s="117"/>
      <c r="AG62" s="131"/>
      <c r="AH62" s="201"/>
      <c r="AI62" s="130"/>
      <c r="AJ62" s="130"/>
      <c r="AK62" s="130"/>
      <c r="AL62" s="132"/>
      <c r="AM62" s="131"/>
      <c r="AN62" s="131"/>
      <c r="AO62" s="131"/>
      <c r="AP62" s="192"/>
      <c r="AQ62" s="130"/>
      <c r="AR62" s="130"/>
      <c r="AS62" s="130"/>
      <c r="AT62" s="132"/>
      <c r="AU62" s="131"/>
      <c r="AV62" s="131"/>
      <c r="AW62" s="131"/>
    </row>
    <row r="63" spans="1:49" s="21" customFormat="1" ht="13" x14ac:dyDescent="0.3">
      <c r="A63" s="184" t="s">
        <v>284</v>
      </c>
      <c r="C63" s="130">
        <f t="shared" si="16"/>
        <v>0</v>
      </c>
      <c r="D63" s="130">
        <f t="shared" si="17"/>
        <v>0</v>
      </c>
      <c r="E63" s="130">
        <f t="shared" si="18"/>
        <v>0</v>
      </c>
      <c r="F63" s="132">
        <v>0</v>
      </c>
      <c r="G63" s="131">
        <v>5.7999999999999996E-3</v>
      </c>
      <c r="H63" s="117">
        <v>5.5999999999999999E-3</v>
      </c>
      <c r="I63" s="131">
        <f t="shared" si="19"/>
        <v>1.9999999999999966E-4</v>
      </c>
      <c r="J63" s="201"/>
      <c r="K63" s="130">
        <f t="shared" si="20"/>
        <v>68.900000000000006</v>
      </c>
      <c r="L63" s="130">
        <f t="shared" si="21"/>
        <v>66.5</v>
      </c>
      <c r="M63" s="130">
        <f t="shared" si="22"/>
        <v>2.4000000000000057</v>
      </c>
      <c r="N63" s="132">
        <v>12500</v>
      </c>
      <c r="O63" s="131">
        <f t="shared" si="23"/>
        <v>5.4999999999999997E-3</v>
      </c>
      <c r="P63" s="131">
        <f t="shared" si="24"/>
        <v>5.4999999999999997E-3</v>
      </c>
      <c r="Q63" s="131">
        <f t="shared" si="25"/>
        <v>0</v>
      </c>
      <c r="R63" s="117"/>
      <c r="S63" s="130">
        <f t="shared" si="26"/>
        <v>130.5</v>
      </c>
      <c r="T63" s="130">
        <f t="shared" si="27"/>
        <v>126</v>
      </c>
      <c r="U63" s="130">
        <f t="shared" si="28"/>
        <v>4.5</v>
      </c>
      <c r="V63" s="132">
        <v>25000</v>
      </c>
      <c r="W63" s="131">
        <f t="shared" si="29"/>
        <v>5.1999999999999998E-3</v>
      </c>
      <c r="X63" s="131">
        <f t="shared" si="30"/>
        <v>5.1999999999999998E-3</v>
      </c>
      <c r="Y63" s="131">
        <f t="shared" si="31"/>
        <v>0</v>
      </c>
      <c r="Z63" s="193"/>
      <c r="AA63" s="130"/>
      <c r="AB63" s="130"/>
      <c r="AC63" s="130"/>
      <c r="AD63" s="132"/>
      <c r="AE63" s="131"/>
      <c r="AF63" s="117"/>
      <c r="AG63" s="131"/>
      <c r="AH63" s="201"/>
      <c r="AI63" s="130"/>
      <c r="AJ63" s="130"/>
      <c r="AK63" s="130"/>
      <c r="AL63" s="132"/>
      <c r="AM63" s="131"/>
      <c r="AN63" s="131"/>
      <c r="AO63" s="131"/>
      <c r="AP63" s="192"/>
      <c r="AQ63" s="130"/>
      <c r="AR63" s="130"/>
      <c r="AS63" s="130"/>
      <c r="AT63" s="132"/>
      <c r="AU63" s="131"/>
      <c r="AV63" s="131"/>
      <c r="AW63" s="131"/>
    </row>
    <row r="64" spans="1:49" s="21" customFormat="1" ht="13" hidden="1" x14ac:dyDescent="0.3">
      <c r="A64" s="30" t="s">
        <v>54</v>
      </c>
      <c r="C64" s="130">
        <f t="shared" si="16"/>
        <v>0</v>
      </c>
      <c r="D64" s="130">
        <f t="shared" si="17"/>
        <v>0</v>
      </c>
      <c r="E64" s="130">
        <f t="shared" si="18"/>
        <v>0</v>
      </c>
      <c r="F64" s="132">
        <v>0</v>
      </c>
      <c r="G64" s="131">
        <v>5.7999999999999996E-3</v>
      </c>
      <c r="H64" s="117">
        <v>5.5999999999999999E-3</v>
      </c>
      <c r="I64" s="131">
        <f t="shared" si="19"/>
        <v>1.9999999999999966E-4</v>
      </c>
      <c r="J64" s="201"/>
      <c r="K64" s="130"/>
      <c r="L64" s="130"/>
      <c r="M64" s="130"/>
      <c r="N64" s="132"/>
      <c r="O64" s="131"/>
      <c r="P64" s="131"/>
      <c r="Q64" s="131"/>
      <c r="R64" s="117"/>
      <c r="S64" s="130">
        <f t="shared" si="26"/>
        <v>104.4</v>
      </c>
      <c r="T64" s="130">
        <f t="shared" si="27"/>
        <v>100.8</v>
      </c>
      <c r="U64" s="130">
        <f t="shared" si="28"/>
        <v>3.6000000000000085</v>
      </c>
      <c r="V64" s="132">
        <v>20000</v>
      </c>
      <c r="W64" s="131">
        <f t="shared" si="29"/>
        <v>5.1999999999999998E-3</v>
      </c>
      <c r="X64" s="131">
        <f t="shared" si="30"/>
        <v>5.1999999999999998E-3</v>
      </c>
      <c r="Y64" s="131">
        <f t="shared" si="31"/>
        <v>0</v>
      </c>
      <c r="Z64" s="193"/>
      <c r="AA64" s="130"/>
      <c r="AB64" s="130"/>
      <c r="AC64" s="130"/>
      <c r="AD64" s="132"/>
      <c r="AE64" s="131"/>
      <c r="AF64" s="117"/>
      <c r="AG64" s="131"/>
      <c r="AH64" s="201"/>
      <c r="AI64" s="130"/>
      <c r="AJ64" s="130"/>
      <c r="AK64" s="130"/>
      <c r="AL64" s="132"/>
      <c r="AM64" s="131"/>
      <c r="AN64" s="131"/>
      <c r="AO64" s="131"/>
      <c r="AP64" s="192"/>
      <c r="AQ64" s="130"/>
      <c r="AR64" s="130"/>
      <c r="AS64" s="130"/>
      <c r="AT64" s="132"/>
      <c r="AU64" s="131"/>
      <c r="AV64" s="131"/>
      <c r="AW64" s="131"/>
    </row>
    <row r="65" spans="1:49" s="21" customFormat="1" ht="13" hidden="1" x14ac:dyDescent="0.3">
      <c r="A65" s="30" t="s">
        <v>55</v>
      </c>
      <c r="C65" s="130">
        <f t="shared" si="16"/>
        <v>0</v>
      </c>
      <c r="D65" s="130">
        <f t="shared" si="17"/>
        <v>0</v>
      </c>
      <c r="E65" s="130">
        <f t="shared" si="18"/>
        <v>0</v>
      </c>
      <c r="F65" s="132">
        <v>0</v>
      </c>
      <c r="G65" s="131">
        <v>5.7999999999999996E-3</v>
      </c>
      <c r="H65" s="117">
        <v>5.5999999999999999E-3</v>
      </c>
      <c r="I65" s="131">
        <f t="shared" si="19"/>
        <v>1.9999999999999966E-4</v>
      </c>
      <c r="J65" s="201"/>
      <c r="K65" s="130"/>
      <c r="L65" s="130"/>
      <c r="M65" s="130"/>
      <c r="N65" s="132"/>
      <c r="O65" s="131"/>
      <c r="P65" s="131"/>
      <c r="Q65" s="131"/>
      <c r="R65" s="117"/>
      <c r="S65" s="130">
        <f t="shared" si="26"/>
        <v>130.5</v>
      </c>
      <c r="T65" s="130">
        <f t="shared" si="27"/>
        <v>126</v>
      </c>
      <c r="U65" s="130">
        <f t="shared" si="28"/>
        <v>4.5</v>
      </c>
      <c r="V65" s="132">
        <v>25000</v>
      </c>
      <c r="W65" s="131">
        <f t="shared" si="29"/>
        <v>5.1999999999999998E-3</v>
      </c>
      <c r="X65" s="131">
        <f t="shared" si="30"/>
        <v>5.1999999999999998E-3</v>
      </c>
      <c r="Y65" s="131">
        <f t="shared" si="31"/>
        <v>0</v>
      </c>
      <c r="Z65" s="193"/>
      <c r="AA65" s="130"/>
      <c r="AB65" s="130"/>
      <c r="AC65" s="130"/>
      <c r="AD65" s="132"/>
      <c r="AE65" s="131"/>
      <c r="AF65" s="117"/>
      <c r="AG65" s="131"/>
      <c r="AH65" s="201"/>
      <c r="AI65" s="130"/>
      <c r="AJ65" s="130"/>
      <c r="AK65" s="130"/>
      <c r="AL65" s="132"/>
      <c r="AM65" s="131"/>
      <c r="AN65" s="131"/>
      <c r="AO65" s="131"/>
      <c r="AP65" s="192"/>
      <c r="AQ65" s="130"/>
      <c r="AR65" s="130"/>
      <c r="AS65" s="130"/>
      <c r="AT65" s="132"/>
      <c r="AU65" s="131"/>
      <c r="AV65" s="131"/>
      <c r="AW65" s="131"/>
    </row>
    <row r="66" spans="1:49" s="21" customFormat="1" ht="13.5" x14ac:dyDescent="0.3">
      <c r="A66" s="33" t="s">
        <v>56</v>
      </c>
      <c r="C66" s="130">
        <f t="shared" si="16"/>
        <v>0</v>
      </c>
      <c r="D66" s="130">
        <f t="shared" si="17"/>
        <v>0</v>
      </c>
      <c r="E66" s="130">
        <f t="shared" si="18"/>
        <v>0</v>
      </c>
      <c r="F66" s="132">
        <v>0</v>
      </c>
      <c r="G66" s="131">
        <v>9.0000000000000011E-3</v>
      </c>
      <c r="H66" s="133">
        <v>8.5000000000000006E-3</v>
      </c>
      <c r="I66" s="131">
        <f t="shared" si="19"/>
        <v>5.0000000000000044E-4</v>
      </c>
      <c r="J66" s="201"/>
      <c r="K66" s="130">
        <f t="shared" si="20"/>
        <v>21.4</v>
      </c>
      <c r="L66" s="130">
        <f t="shared" si="21"/>
        <v>20.2</v>
      </c>
      <c r="M66" s="130">
        <f t="shared" si="22"/>
        <v>1.1999999999999993</v>
      </c>
      <c r="N66" s="132">
        <v>2500</v>
      </c>
      <c r="O66" s="131">
        <f t="shared" si="23"/>
        <v>8.6E-3</v>
      </c>
      <c r="P66" s="131">
        <f t="shared" si="24"/>
        <v>8.6E-3</v>
      </c>
      <c r="Q66" s="131">
        <f t="shared" si="25"/>
        <v>0</v>
      </c>
      <c r="R66" s="133"/>
      <c r="S66" s="130">
        <f t="shared" si="26"/>
        <v>40.5</v>
      </c>
      <c r="T66" s="130">
        <f t="shared" si="27"/>
        <v>38.299999999999997</v>
      </c>
      <c r="U66" s="130">
        <f t="shared" si="28"/>
        <v>2.2000000000000028</v>
      </c>
      <c r="V66" s="132">
        <v>5000</v>
      </c>
      <c r="W66" s="131">
        <f t="shared" si="29"/>
        <v>8.0999999999999996E-3</v>
      </c>
      <c r="X66" s="131">
        <f t="shared" si="30"/>
        <v>8.0999999999999996E-3</v>
      </c>
      <c r="Y66" s="131">
        <f t="shared" si="31"/>
        <v>0</v>
      </c>
      <c r="Z66" s="193"/>
      <c r="AA66" s="130">
        <f t="shared" ref="AA66:AA76" si="32">AE66*AD66</f>
        <v>0</v>
      </c>
      <c r="AB66" s="130">
        <f t="shared" ref="AB66:AB76" si="33">AD66*AF66</f>
        <v>0</v>
      </c>
      <c r="AC66" s="130">
        <f t="shared" ref="AC66:AC76" si="34">AD66*AG66</f>
        <v>0</v>
      </c>
      <c r="AD66" s="132"/>
      <c r="AE66" s="131">
        <v>5.6000000000000001E-2</v>
      </c>
      <c r="AF66" s="131">
        <v>5.5E-2</v>
      </c>
      <c r="AG66" s="131">
        <f t="shared" ref="AG66:AG76" si="35">AE66-AF66</f>
        <v>1.0000000000000009E-3</v>
      </c>
      <c r="AH66" s="201"/>
      <c r="AI66" s="130">
        <f t="shared" ref="AI66:AI76" si="36">ROUND(AE66*$AI$1*AL66,1)</f>
        <v>53.2</v>
      </c>
      <c r="AJ66" s="130">
        <f t="shared" ref="AJ66:AJ76" si="37">ROUND(AF66*$AI$1*AL66,1)</f>
        <v>52.3</v>
      </c>
      <c r="AK66" s="130">
        <f t="shared" ref="AK66:AK76" si="38">AI66-AJ66</f>
        <v>0.90000000000000568</v>
      </c>
      <c r="AL66" s="132">
        <v>1000</v>
      </c>
      <c r="AM66" s="131">
        <f t="shared" ref="AM66:AM76" si="39">ROUND(AE66*$AI$1,4)</f>
        <v>5.3199999999999997E-2</v>
      </c>
      <c r="AN66" s="131">
        <f t="shared" ref="AN66:AN76" si="40">AM66</f>
        <v>5.3199999999999997E-2</v>
      </c>
      <c r="AO66" s="131">
        <f t="shared" ref="AO66:AO76" si="41">AM66-AN66</f>
        <v>0</v>
      </c>
      <c r="AP66" s="192"/>
      <c r="AQ66" s="130">
        <f t="shared" ref="AQ66:AQ76" si="42">ROUND(AE66*$AQ$1*AT66,1)</f>
        <v>126</v>
      </c>
      <c r="AR66" s="130">
        <f t="shared" ref="AR66:AR76" si="43">ROUND(AF66*$AQ$1*AT66,1)</f>
        <v>123.8</v>
      </c>
      <c r="AS66" s="130">
        <f t="shared" ref="AS66:AS76" si="44">AQ66-AR66</f>
        <v>2.2000000000000028</v>
      </c>
      <c r="AT66" s="132">
        <v>2500</v>
      </c>
      <c r="AU66" s="131">
        <f t="shared" ref="AU66:AU76" si="45">ROUND(AE66*$AQ$1,4)</f>
        <v>5.04E-2</v>
      </c>
      <c r="AV66" s="131">
        <f t="shared" ref="AV66:AV76" si="46">AU66</f>
        <v>5.04E-2</v>
      </c>
      <c r="AW66" s="131">
        <f t="shared" ref="AW66:AW76" si="47">AU66-AV66</f>
        <v>0</v>
      </c>
    </row>
    <row r="67" spans="1:49" s="21" customFormat="1" ht="13.5" x14ac:dyDescent="0.3">
      <c r="A67" s="33" t="s">
        <v>57</v>
      </c>
      <c r="C67" s="130">
        <f t="shared" si="16"/>
        <v>0</v>
      </c>
      <c r="D67" s="130">
        <f t="shared" si="17"/>
        <v>0</v>
      </c>
      <c r="E67" s="130">
        <f t="shared" si="18"/>
        <v>0</v>
      </c>
      <c r="F67" s="132">
        <v>0</v>
      </c>
      <c r="G67" s="131">
        <v>9.0000000000000011E-3</v>
      </c>
      <c r="H67" s="133">
        <v>8.5000000000000006E-3</v>
      </c>
      <c r="I67" s="131">
        <f t="shared" si="19"/>
        <v>5.0000000000000044E-4</v>
      </c>
      <c r="J67" s="201"/>
      <c r="K67" s="130">
        <f t="shared" si="20"/>
        <v>21.4</v>
      </c>
      <c r="L67" s="130">
        <f t="shared" si="21"/>
        <v>20.2</v>
      </c>
      <c r="M67" s="130">
        <f t="shared" si="22"/>
        <v>1.1999999999999993</v>
      </c>
      <c r="N67" s="132">
        <v>2500</v>
      </c>
      <c r="O67" s="131">
        <f t="shared" si="23"/>
        <v>8.6E-3</v>
      </c>
      <c r="P67" s="131">
        <f t="shared" si="24"/>
        <v>8.6E-3</v>
      </c>
      <c r="Q67" s="131">
        <f t="shared" si="25"/>
        <v>0</v>
      </c>
      <c r="R67" s="133"/>
      <c r="S67" s="130">
        <f t="shared" si="26"/>
        <v>40.5</v>
      </c>
      <c r="T67" s="130">
        <f t="shared" si="27"/>
        <v>38.299999999999997</v>
      </c>
      <c r="U67" s="130">
        <f t="shared" si="28"/>
        <v>2.2000000000000028</v>
      </c>
      <c r="V67" s="132">
        <v>5000</v>
      </c>
      <c r="W67" s="131">
        <f t="shared" si="29"/>
        <v>8.0999999999999996E-3</v>
      </c>
      <c r="X67" s="131">
        <f t="shared" si="30"/>
        <v>8.0999999999999996E-3</v>
      </c>
      <c r="Y67" s="131">
        <f t="shared" si="31"/>
        <v>0</v>
      </c>
      <c r="Z67" s="193"/>
      <c r="AA67" s="130">
        <f t="shared" si="32"/>
        <v>0</v>
      </c>
      <c r="AB67" s="130">
        <f t="shared" si="33"/>
        <v>0</v>
      </c>
      <c r="AC67" s="130">
        <f t="shared" si="34"/>
        <v>0</v>
      </c>
      <c r="AD67" s="132"/>
      <c r="AE67" s="131">
        <v>5.6000000000000001E-2</v>
      </c>
      <c r="AF67" s="131">
        <v>5.5E-2</v>
      </c>
      <c r="AG67" s="131">
        <f t="shared" si="35"/>
        <v>1.0000000000000009E-3</v>
      </c>
      <c r="AH67" s="201"/>
      <c r="AI67" s="130">
        <f t="shared" si="36"/>
        <v>53.2</v>
      </c>
      <c r="AJ67" s="130">
        <f t="shared" si="37"/>
        <v>52.3</v>
      </c>
      <c r="AK67" s="130">
        <f t="shared" si="38"/>
        <v>0.90000000000000568</v>
      </c>
      <c r="AL67" s="132">
        <v>1000</v>
      </c>
      <c r="AM67" s="131">
        <f t="shared" si="39"/>
        <v>5.3199999999999997E-2</v>
      </c>
      <c r="AN67" s="131">
        <f t="shared" si="40"/>
        <v>5.3199999999999997E-2</v>
      </c>
      <c r="AO67" s="131">
        <f t="shared" si="41"/>
        <v>0</v>
      </c>
      <c r="AP67" s="192"/>
      <c r="AQ67" s="130">
        <f t="shared" si="42"/>
        <v>126</v>
      </c>
      <c r="AR67" s="130">
        <f t="shared" si="43"/>
        <v>123.8</v>
      </c>
      <c r="AS67" s="130">
        <f t="shared" si="44"/>
        <v>2.2000000000000028</v>
      </c>
      <c r="AT67" s="132">
        <v>2500</v>
      </c>
      <c r="AU67" s="131">
        <f t="shared" si="45"/>
        <v>5.04E-2</v>
      </c>
      <c r="AV67" s="131">
        <f t="shared" si="46"/>
        <v>5.04E-2</v>
      </c>
      <c r="AW67" s="131">
        <f t="shared" si="47"/>
        <v>0</v>
      </c>
    </row>
    <row r="68" spans="1:49" s="21" customFormat="1" ht="13" x14ac:dyDescent="0.3">
      <c r="A68" s="28" t="s">
        <v>233</v>
      </c>
      <c r="C68" s="130">
        <f t="shared" si="16"/>
        <v>0</v>
      </c>
      <c r="D68" s="130">
        <f t="shared" si="17"/>
        <v>0</v>
      </c>
      <c r="E68" s="130">
        <f t="shared" si="18"/>
        <v>0</v>
      </c>
      <c r="F68" s="132">
        <v>0</v>
      </c>
      <c r="G68" s="131">
        <v>9.0000000000000011E-3</v>
      </c>
      <c r="H68" s="133">
        <v>8.5000000000000006E-3</v>
      </c>
      <c r="I68" s="131">
        <f t="shared" si="19"/>
        <v>5.0000000000000044E-4</v>
      </c>
      <c r="J68" s="201"/>
      <c r="K68" s="130">
        <f t="shared" si="20"/>
        <v>21.4</v>
      </c>
      <c r="L68" s="130">
        <f t="shared" si="21"/>
        <v>20.2</v>
      </c>
      <c r="M68" s="130">
        <f t="shared" si="22"/>
        <v>1.1999999999999993</v>
      </c>
      <c r="N68" s="132">
        <v>2500</v>
      </c>
      <c r="O68" s="131">
        <f t="shared" si="23"/>
        <v>8.6E-3</v>
      </c>
      <c r="P68" s="131">
        <f t="shared" si="24"/>
        <v>8.6E-3</v>
      </c>
      <c r="Q68" s="131">
        <f t="shared" si="25"/>
        <v>0</v>
      </c>
      <c r="R68" s="133"/>
      <c r="S68" s="130">
        <f t="shared" si="26"/>
        <v>40.5</v>
      </c>
      <c r="T68" s="130">
        <f t="shared" si="27"/>
        <v>38.299999999999997</v>
      </c>
      <c r="U68" s="130">
        <f t="shared" si="28"/>
        <v>2.2000000000000028</v>
      </c>
      <c r="V68" s="132">
        <v>5000</v>
      </c>
      <c r="W68" s="131">
        <f t="shared" si="29"/>
        <v>8.0999999999999996E-3</v>
      </c>
      <c r="X68" s="131">
        <f t="shared" si="30"/>
        <v>8.0999999999999996E-3</v>
      </c>
      <c r="Y68" s="131">
        <f t="shared" si="31"/>
        <v>0</v>
      </c>
      <c r="Z68" s="193"/>
      <c r="AA68" s="130">
        <f t="shared" si="32"/>
        <v>0</v>
      </c>
      <c r="AB68" s="130">
        <f t="shared" si="33"/>
        <v>0</v>
      </c>
      <c r="AC68" s="130">
        <f t="shared" si="34"/>
        <v>0</v>
      </c>
      <c r="AD68" s="132"/>
      <c r="AE68" s="131">
        <v>5.6000000000000001E-2</v>
      </c>
      <c r="AF68" s="131">
        <v>5.5E-2</v>
      </c>
      <c r="AG68" s="131">
        <f t="shared" si="35"/>
        <v>1.0000000000000009E-3</v>
      </c>
      <c r="AH68" s="201"/>
      <c r="AI68" s="130">
        <f t="shared" si="36"/>
        <v>53.2</v>
      </c>
      <c r="AJ68" s="130">
        <f t="shared" si="37"/>
        <v>52.3</v>
      </c>
      <c r="AK68" s="130">
        <f t="shared" si="38"/>
        <v>0.90000000000000568</v>
      </c>
      <c r="AL68" s="132">
        <v>1000</v>
      </c>
      <c r="AM68" s="131">
        <f t="shared" si="39"/>
        <v>5.3199999999999997E-2</v>
      </c>
      <c r="AN68" s="131">
        <f t="shared" si="40"/>
        <v>5.3199999999999997E-2</v>
      </c>
      <c r="AO68" s="131">
        <f t="shared" si="41"/>
        <v>0</v>
      </c>
      <c r="AP68" s="192"/>
      <c r="AQ68" s="130">
        <f t="shared" si="42"/>
        <v>126</v>
      </c>
      <c r="AR68" s="130">
        <f t="shared" si="43"/>
        <v>123.8</v>
      </c>
      <c r="AS68" s="130">
        <f t="shared" si="44"/>
        <v>2.2000000000000028</v>
      </c>
      <c r="AT68" s="132">
        <v>2500</v>
      </c>
      <c r="AU68" s="131">
        <f t="shared" si="45"/>
        <v>5.04E-2</v>
      </c>
      <c r="AV68" s="131">
        <f t="shared" si="46"/>
        <v>5.04E-2</v>
      </c>
      <c r="AW68" s="131">
        <f t="shared" si="47"/>
        <v>0</v>
      </c>
    </row>
    <row r="69" spans="1:49" s="21" customFormat="1" ht="13" x14ac:dyDescent="0.3">
      <c r="A69" s="28" t="s">
        <v>234</v>
      </c>
      <c r="C69" s="130">
        <f t="shared" si="16"/>
        <v>0</v>
      </c>
      <c r="D69" s="130">
        <f t="shared" si="17"/>
        <v>0</v>
      </c>
      <c r="E69" s="130">
        <f t="shared" si="18"/>
        <v>0</v>
      </c>
      <c r="F69" s="132">
        <v>0</v>
      </c>
      <c r="G69" s="131">
        <v>9.0000000000000011E-3</v>
      </c>
      <c r="H69" s="133">
        <v>8.5000000000000006E-3</v>
      </c>
      <c r="I69" s="131">
        <f t="shared" si="19"/>
        <v>5.0000000000000044E-4</v>
      </c>
      <c r="J69" s="201"/>
      <c r="K69" s="130">
        <f t="shared" si="20"/>
        <v>21.4</v>
      </c>
      <c r="L69" s="130">
        <f t="shared" si="21"/>
        <v>20.2</v>
      </c>
      <c r="M69" s="130">
        <f t="shared" si="22"/>
        <v>1.1999999999999993</v>
      </c>
      <c r="N69" s="132">
        <v>2500</v>
      </c>
      <c r="O69" s="131">
        <f t="shared" si="23"/>
        <v>8.6E-3</v>
      </c>
      <c r="P69" s="131">
        <f t="shared" si="24"/>
        <v>8.6E-3</v>
      </c>
      <c r="Q69" s="131">
        <f t="shared" si="25"/>
        <v>0</v>
      </c>
      <c r="R69" s="133"/>
      <c r="S69" s="130">
        <f t="shared" si="26"/>
        <v>40.5</v>
      </c>
      <c r="T69" s="130">
        <f t="shared" si="27"/>
        <v>38.299999999999997</v>
      </c>
      <c r="U69" s="130">
        <f t="shared" si="28"/>
        <v>2.2000000000000028</v>
      </c>
      <c r="V69" s="132">
        <v>5000</v>
      </c>
      <c r="W69" s="131">
        <f t="shared" si="29"/>
        <v>8.0999999999999996E-3</v>
      </c>
      <c r="X69" s="131">
        <f t="shared" si="30"/>
        <v>8.0999999999999996E-3</v>
      </c>
      <c r="Y69" s="131">
        <f t="shared" si="31"/>
        <v>0</v>
      </c>
      <c r="Z69" s="193"/>
      <c r="AA69" s="130">
        <f t="shared" si="32"/>
        <v>0</v>
      </c>
      <c r="AB69" s="130">
        <f t="shared" si="33"/>
        <v>0</v>
      </c>
      <c r="AC69" s="130">
        <f t="shared" si="34"/>
        <v>0</v>
      </c>
      <c r="AD69" s="132"/>
      <c r="AE69" s="131">
        <v>5.6000000000000001E-2</v>
      </c>
      <c r="AF69" s="131">
        <v>5.5E-2</v>
      </c>
      <c r="AG69" s="131">
        <f t="shared" si="35"/>
        <v>1.0000000000000009E-3</v>
      </c>
      <c r="AH69" s="201"/>
      <c r="AI69" s="130">
        <f t="shared" si="36"/>
        <v>53.2</v>
      </c>
      <c r="AJ69" s="130">
        <f t="shared" si="37"/>
        <v>52.3</v>
      </c>
      <c r="AK69" s="130">
        <f t="shared" si="38"/>
        <v>0.90000000000000568</v>
      </c>
      <c r="AL69" s="132">
        <v>1000</v>
      </c>
      <c r="AM69" s="131">
        <f t="shared" si="39"/>
        <v>5.3199999999999997E-2</v>
      </c>
      <c r="AN69" s="131">
        <f t="shared" si="40"/>
        <v>5.3199999999999997E-2</v>
      </c>
      <c r="AO69" s="131">
        <f t="shared" si="41"/>
        <v>0</v>
      </c>
      <c r="AP69" s="192"/>
      <c r="AQ69" s="130">
        <f t="shared" si="42"/>
        <v>126</v>
      </c>
      <c r="AR69" s="130">
        <f t="shared" si="43"/>
        <v>123.8</v>
      </c>
      <c r="AS69" s="130">
        <f t="shared" si="44"/>
        <v>2.2000000000000028</v>
      </c>
      <c r="AT69" s="132">
        <v>2500</v>
      </c>
      <c r="AU69" s="131">
        <f t="shared" si="45"/>
        <v>5.04E-2</v>
      </c>
      <c r="AV69" s="131">
        <f t="shared" si="46"/>
        <v>5.04E-2</v>
      </c>
      <c r="AW69" s="131">
        <f t="shared" si="47"/>
        <v>0</v>
      </c>
    </row>
    <row r="70" spans="1:49" s="21" customFormat="1" ht="13" x14ac:dyDescent="0.3">
      <c r="A70" s="35" t="s">
        <v>58</v>
      </c>
      <c r="C70" s="130">
        <f t="shared" si="16"/>
        <v>0</v>
      </c>
      <c r="D70" s="130">
        <f t="shared" si="17"/>
        <v>0</v>
      </c>
      <c r="E70" s="130">
        <f t="shared" si="18"/>
        <v>0</v>
      </c>
      <c r="F70" s="132">
        <v>0</v>
      </c>
      <c r="G70" s="131">
        <v>8.8999999999999999E-3</v>
      </c>
      <c r="H70" s="133">
        <v>8.5000000000000006E-3</v>
      </c>
      <c r="I70" s="131">
        <f t="shared" si="19"/>
        <v>3.9999999999999931E-4</v>
      </c>
      <c r="J70" s="201"/>
      <c r="K70" s="130">
        <f t="shared" si="20"/>
        <v>21.1</v>
      </c>
      <c r="L70" s="130">
        <f t="shared" si="21"/>
        <v>20.2</v>
      </c>
      <c r="M70" s="130">
        <f t="shared" si="22"/>
        <v>0.90000000000000213</v>
      </c>
      <c r="N70" s="132">
        <v>2500</v>
      </c>
      <c r="O70" s="131">
        <f t="shared" si="23"/>
        <v>8.5000000000000006E-3</v>
      </c>
      <c r="P70" s="131">
        <f t="shared" si="24"/>
        <v>8.5000000000000006E-3</v>
      </c>
      <c r="Q70" s="131">
        <f t="shared" si="25"/>
        <v>0</v>
      </c>
      <c r="R70" s="133"/>
      <c r="S70" s="130">
        <f t="shared" si="26"/>
        <v>40.1</v>
      </c>
      <c r="T70" s="130">
        <f t="shared" si="27"/>
        <v>38.299999999999997</v>
      </c>
      <c r="U70" s="130">
        <f t="shared" si="28"/>
        <v>1.8000000000000043</v>
      </c>
      <c r="V70" s="132">
        <v>5000</v>
      </c>
      <c r="W70" s="131">
        <f t="shared" si="29"/>
        <v>8.0000000000000002E-3</v>
      </c>
      <c r="X70" s="131">
        <f t="shared" si="30"/>
        <v>8.0000000000000002E-3</v>
      </c>
      <c r="Y70" s="131">
        <f t="shared" si="31"/>
        <v>0</v>
      </c>
      <c r="Z70" s="193"/>
      <c r="AA70" s="130">
        <f t="shared" si="32"/>
        <v>0</v>
      </c>
      <c r="AB70" s="130">
        <f t="shared" si="33"/>
        <v>0</v>
      </c>
      <c r="AC70" s="130">
        <f t="shared" si="34"/>
        <v>0</v>
      </c>
      <c r="AD70" s="132"/>
      <c r="AE70" s="131">
        <v>5.6000000000000001E-2</v>
      </c>
      <c r="AF70" s="131">
        <v>5.5E-2</v>
      </c>
      <c r="AG70" s="131">
        <f t="shared" si="35"/>
        <v>1.0000000000000009E-3</v>
      </c>
      <c r="AH70" s="201"/>
      <c r="AI70" s="130">
        <f t="shared" si="36"/>
        <v>186.2</v>
      </c>
      <c r="AJ70" s="130">
        <f t="shared" si="37"/>
        <v>182.9</v>
      </c>
      <c r="AK70" s="130">
        <f t="shared" si="38"/>
        <v>3.2999999999999829</v>
      </c>
      <c r="AL70" s="132">
        <v>3500</v>
      </c>
      <c r="AM70" s="131">
        <f t="shared" si="39"/>
        <v>5.3199999999999997E-2</v>
      </c>
      <c r="AN70" s="131">
        <f t="shared" si="40"/>
        <v>5.3199999999999997E-2</v>
      </c>
      <c r="AO70" s="131">
        <f t="shared" si="41"/>
        <v>0</v>
      </c>
      <c r="AP70" s="192"/>
      <c r="AQ70" s="130">
        <f t="shared" si="42"/>
        <v>252</v>
      </c>
      <c r="AR70" s="130">
        <f t="shared" si="43"/>
        <v>247.5</v>
      </c>
      <c r="AS70" s="130">
        <f t="shared" si="44"/>
        <v>4.5</v>
      </c>
      <c r="AT70" s="132">
        <v>5000</v>
      </c>
      <c r="AU70" s="131">
        <f t="shared" si="45"/>
        <v>5.04E-2</v>
      </c>
      <c r="AV70" s="131">
        <f t="shared" si="46"/>
        <v>5.04E-2</v>
      </c>
      <c r="AW70" s="131">
        <f t="shared" si="47"/>
        <v>0</v>
      </c>
    </row>
    <row r="71" spans="1:49" s="21" customFormat="1" ht="13" x14ac:dyDescent="0.3">
      <c r="A71" s="35" t="s">
        <v>59</v>
      </c>
      <c r="C71" s="130">
        <f t="shared" si="16"/>
        <v>0</v>
      </c>
      <c r="D71" s="130">
        <f t="shared" si="17"/>
        <v>0</v>
      </c>
      <c r="E71" s="130">
        <f t="shared" si="18"/>
        <v>0</v>
      </c>
      <c r="F71" s="132">
        <v>0</v>
      </c>
      <c r="G71" s="131">
        <v>8.8999999999999999E-3</v>
      </c>
      <c r="H71" s="133">
        <v>8.5000000000000006E-3</v>
      </c>
      <c r="I71" s="131">
        <f t="shared" si="19"/>
        <v>3.9999999999999931E-4</v>
      </c>
      <c r="J71" s="201"/>
      <c r="K71" s="130">
        <f t="shared" si="20"/>
        <v>21.1</v>
      </c>
      <c r="L71" s="130">
        <f t="shared" si="21"/>
        <v>20.2</v>
      </c>
      <c r="M71" s="130">
        <f t="shared" si="22"/>
        <v>0.90000000000000213</v>
      </c>
      <c r="N71" s="132">
        <v>2500</v>
      </c>
      <c r="O71" s="131">
        <f t="shared" si="23"/>
        <v>8.5000000000000006E-3</v>
      </c>
      <c r="P71" s="131">
        <f t="shared" si="24"/>
        <v>8.5000000000000006E-3</v>
      </c>
      <c r="Q71" s="131">
        <f t="shared" si="25"/>
        <v>0</v>
      </c>
      <c r="R71" s="133"/>
      <c r="S71" s="130">
        <f t="shared" si="26"/>
        <v>40.1</v>
      </c>
      <c r="T71" s="130">
        <f t="shared" si="27"/>
        <v>38.299999999999997</v>
      </c>
      <c r="U71" s="130">
        <f t="shared" si="28"/>
        <v>1.8000000000000043</v>
      </c>
      <c r="V71" s="132">
        <v>5000</v>
      </c>
      <c r="W71" s="131">
        <f t="shared" si="29"/>
        <v>8.0000000000000002E-3</v>
      </c>
      <c r="X71" s="131">
        <f t="shared" si="30"/>
        <v>8.0000000000000002E-3</v>
      </c>
      <c r="Y71" s="131">
        <f t="shared" si="31"/>
        <v>0</v>
      </c>
      <c r="Z71" s="193"/>
      <c r="AA71" s="130">
        <f t="shared" si="32"/>
        <v>0</v>
      </c>
      <c r="AB71" s="130">
        <f t="shared" si="33"/>
        <v>0</v>
      </c>
      <c r="AC71" s="130">
        <f t="shared" si="34"/>
        <v>0</v>
      </c>
      <c r="AD71" s="132"/>
      <c r="AE71" s="131">
        <v>5.6000000000000001E-2</v>
      </c>
      <c r="AF71" s="131">
        <v>5.5E-2</v>
      </c>
      <c r="AG71" s="131">
        <f t="shared" si="35"/>
        <v>1.0000000000000009E-3</v>
      </c>
      <c r="AH71" s="201"/>
      <c r="AI71" s="130">
        <f t="shared" si="36"/>
        <v>186.2</v>
      </c>
      <c r="AJ71" s="130">
        <f t="shared" si="37"/>
        <v>182.9</v>
      </c>
      <c r="AK71" s="130">
        <f t="shared" si="38"/>
        <v>3.2999999999999829</v>
      </c>
      <c r="AL71" s="132">
        <v>3500</v>
      </c>
      <c r="AM71" s="131">
        <f t="shared" si="39"/>
        <v>5.3199999999999997E-2</v>
      </c>
      <c r="AN71" s="131">
        <f t="shared" si="40"/>
        <v>5.3199999999999997E-2</v>
      </c>
      <c r="AO71" s="131">
        <f t="shared" si="41"/>
        <v>0</v>
      </c>
      <c r="AP71" s="192"/>
      <c r="AQ71" s="130">
        <f t="shared" si="42"/>
        <v>252</v>
      </c>
      <c r="AR71" s="130">
        <f t="shared" si="43"/>
        <v>247.5</v>
      </c>
      <c r="AS71" s="130">
        <f t="shared" si="44"/>
        <v>4.5</v>
      </c>
      <c r="AT71" s="132">
        <v>5000</v>
      </c>
      <c r="AU71" s="131">
        <f t="shared" si="45"/>
        <v>5.04E-2</v>
      </c>
      <c r="AV71" s="131">
        <f t="shared" si="46"/>
        <v>5.04E-2</v>
      </c>
      <c r="AW71" s="131">
        <f t="shared" si="47"/>
        <v>0</v>
      </c>
    </row>
    <row r="72" spans="1:49" s="21" customFormat="1" ht="13" x14ac:dyDescent="0.3">
      <c r="A72" s="35" t="s">
        <v>60</v>
      </c>
      <c r="C72" s="130">
        <f t="shared" si="16"/>
        <v>0</v>
      </c>
      <c r="D72" s="130">
        <f t="shared" si="17"/>
        <v>0</v>
      </c>
      <c r="E72" s="130">
        <f t="shared" si="18"/>
        <v>0</v>
      </c>
      <c r="F72" s="132">
        <v>0</v>
      </c>
      <c r="G72" s="131">
        <v>8.8999999999999999E-3</v>
      </c>
      <c r="H72" s="133">
        <v>8.5000000000000006E-3</v>
      </c>
      <c r="I72" s="131">
        <f t="shared" si="19"/>
        <v>3.9999999999999931E-4</v>
      </c>
      <c r="J72" s="201"/>
      <c r="K72" s="130">
        <f t="shared" si="20"/>
        <v>29.6</v>
      </c>
      <c r="L72" s="130">
        <f t="shared" si="21"/>
        <v>28.3</v>
      </c>
      <c r="M72" s="130">
        <f t="shared" si="22"/>
        <v>1.3000000000000007</v>
      </c>
      <c r="N72" s="132">
        <v>3500</v>
      </c>
      <c r="O72" s="131">
        <f t="shared" si="23"/>
        <v>8.5000000000000006E-3</v>
      </c>
      <c r="P72" s="131">
        <f t="shared" si="24"/>
        <v>8.5000000000000006E-3</v>
      </c>
      <c r="Q72" s="131">
        <f t="shared" si="25"/>
        <v>0</v>
      </c>
      <c r="R72" s="133"/>
      <c r="S72" s="130">
        <f t="shared" si="26"/>
        <v>56.1</v>
      </c>
      <c r="T72" s="130">
        <f t="shared" si="27"/>
        <v>53.6</v>
      </c>
      <c r="U72" s="130">
        <f t="shared" si="28"/>
        <v>2.5</v>
      </c>
      <c r="V72" s="132">
        <v>7000</v>
      </c>
      <c r="W72" s="131">
        <f t="shared" si="29"/>
        <v>8.0000000000000002E-3</v>
      </c>
      <c r="X72" s="131">
        <f t="shared" si="30"/>
        <v>8.0000000000000002E-3</v>
      </c>
      <c r="Y72" s="131">
        <f t="shared" si="31"/>
        <v>0</v>
      </c>
      <c r="Z72" s="193"/>
      <c r="AA72" s="130">
        <f t="shared" si="32"/>
        <v>0</v>
      </c>
      <c r="AB72" s="130">
        <f t="shared" si="33"/>
        <v>0</v>
      </c>
      <c r="AC72" s="130">
        <f t="shared" si="34"/>
        <v>0</v>
      </c>
      <c r="AD72" s="132"/>
      <c r="AE72" s="131">
        <v>5.6000000000000001E-2</v>
      </c>
      <c r="AF72" s="131">
        <v>5.5E-2</v>
      </c>
      <c r="AG72" s="131">
        <f t="shared" si="35"/>
        <v>1.0000000000000009E-3</v>
      </c>
      <c r="AH72" s="201"/>
      <c r="AI72" s="130">
        <f t="shared" si="36"/>
        <v>186.2</v>
      </c>
      <c r="AJ72" s="130">
        <f t="shared" si="37"/>
        <v>182.9</v>
      </c>
      <c r="AK72" s="130">
        <f t="shared" si="38"/>
        <v>3.2999999999999829</v>
      </c>
      <c r="AL72" s="132">
        <v>3500</v>
      </c>
      <c r="AM72" s="131">
        <f t="shared" si="39"/>
        <v>5.3199999999999997E-2</v>
      </c>
      <c r="AN72" s="131">
        <f t="shared" si="40"/>
        <v>5.3199999999999997E-2</v>
      </c>
      <c r="AO72" s="131">
        <f t="shared" si="41"/>
        <v>0</v>
      </c>
      <c r="AP72" s="192"/>
      <c r="AQ72" s="130">
        <f t="shared" si="42"/>
        <v>252</v>
      </c>
      <c r="AR72" s="130">
        <f t="shared" si="43"/>
        <v>247.5</v>
      </c>
      <c r="AS72" s="130">
        <f t="shared" si="44"/>
        <v>4.5</v>
      </c>
      <c r="AT72" s="132">
        <v>5000</v>
      </c>
      <c r="AU72" s="131">
        <f t="shared" si="45"/>
        <v>5.04E-2</v>
      </c>
      <c r="AV72" s="131">
        <f t="shared" si="46"/>
        <v>5.04E-2</v>
      </c>
      <c r="AW72" s="131">
        <f t="shared" si="47"/>
        <v>0</v>
      </c>
    </row>
    <row r="73" spans="1:49" s="21" customFormat="1" ht="13" x14ac:dyDescent="0.3">
      <c r="A73" s="153" t="s">
        <v>223</v>
      </c>
      <c r="C73" s="130">
        <f t="shared" si="16"/>
        <v>0</v>
      </c>
      <c r="D73" s="130">
        <f t="shared" si="17"/>
        <v>0</v>
      </c>
      <c r="E73" s="130">
        <f t="shared" si="18"/>
        <v>0</v>
      </c>
      <c r="F73" s="132">
        <v>0</v>
      </c>
      <c r="G73" s="131">
        <v>8.8999999999999999E-3</v>
      </c>
      <c r="H73" s="131">
        <v>8.5000000000000006E-3</v>
      </c>
      <c r="I73" s="131">
        <f t="shared" si="19"/>
        <v>3.9999999999999931E-4</v>
      </c>
      <c r="J73" s="201"/>
      <c r="K73" s="130">
        <f t="shared" si="20"/>
        <v>42.3</v>
      </c>
      <c r="L73" s="130">
        <f t="shared" si="21"/>
        <v>40.4</v>
      </c>
      <c r="M73" s="130">
        <f t="shared" si="22"/>
        <v>1.8999999999999986</v>
      </c>
      <c r="N73" s="132">
        <v>5000</v>
      </c>
      <c r="O73" s="131">
        <f t="shared" si="23"/>
        <v>8.5000000000000006E-3</v>
      </c>
      <c r="P73" s="131">
        <f t="shared" si="24"/>
        <v>8.5000000000000006E-3</v>
      </c>
      <c r="Q73" s="131">
        <f t="shared" si="25"/>
        <v>0</v>
      </c>
      <c r="R73" s="133"/>
      <c r="S73" s="130">
        <f t="shared" si="26"/>
        <v>80.099999999999994</v>
      </c>
      <c r="T73" s="130">
        <f t="shared" si="27"/>
        <v>76.5</v>
      </c>
      <c r="U73" s="130">
        <f t="shared" si="28"/>
        <v>3.5999999999999943</v>
      </c>
      <c r="V73" s="132">
        <v>10000</v>
      </c>
      <c r="W73" s="131">
        <f t="shared" si="29"/>
        <v>8.0000000000000002E-3</v>
      </c>
      <c r="X73" s="131">
        <f t="shared" si="30"/>
        <v>8.0000000000000002E-3</v>
      </c>
      <c r="Y73" s="131">
        <f t="shared" si="31"/>
        <v>0</v>
      </c>
      <c r="Z73" s="193"/>
      <c r="AA73" s="130">
        <f t="shared" si="32"/>
        <v>0</v>
      </c>
      <c r="AB73" s="130">
        <f t="shared" si="33"/>
        <v>0</v>
      </c>
      <c r="AC73" s="130">
        <f t="shared" si="34"/>
        <v>0</v>
      </c>
      <c r="AD73" s="132"/>
      <c r="AE73" s="131">
        <v>5.6000000000000001E-2</v>
      </c>
      <c r="AF73" s="131">
        <v>5.5E-2</v>
      </c>
      <c r="AG73" s="131">
        <f t="shared" si="35"/>
        <v>1.0000000000000009E-3</v>
      </c>
      <c r="AH73" s="201"/>
      <c r="AI73" s="130">
        <f t="shared" si="36"/>
        <v>266</v>
      </c>
      <c r="AJ73" s="130">
        <f t="shared" si="37"/>
        <v>261.3</v>
      </c>
      <c r="AK73" s="130">
        <f t="shared" si="38"/>
        <v>4.6999999999999886</v>
      </c>
      <c r="AL73" s="132">
        <v>5000</v>
      </c>
      <c r="AM73" s="131">
        <f t="shared" si="39"/>
        <v>5.3199999999999997E-2</v>
      </c>
      <c r="AN73" s="131">
        <f t="shared" si="40"/>
        <v>5.3199999999999997E-2</v>
      </c>
      <c r="AO73" s="131">
        <f t="shared" si="41"/>
        <v>0</v>
      </c>
      <c r="AP73" s="192"/>
      <c r="AQ73" s="130">
        <f t="shared" si="42"/>
        <v>378</v>
      </c>
      <c r="AR73" s="130">
        <f t="shared" si="43"/>
        <v>371.3</v>
      </c>
      <c r="AS73" s="130">
        <f t="shared" si="44"/>
        <v>6.6999999999999886</v>
      </c>
      <c r="AT73" s="132">
        <v>7500</v>
      </c>
      <c r="AU73" s="131">
        <f t="shared" si="45"/>
        <v>5.04E-2</v>
      </c>
      <c r="AV73" s="131">
        <f t="shared" si="46"/>
        <v>5.04E-2</v>
      </c>
      <c r="AW73" s="131">
        <f t="shared" si="47"/>
        <v>0</v>
      </c>
    </row>
    <row r="74" spans="1:49" s="21" customFormat="1" ht="13" x14ac:dyDescent="0.3">
      <c r="A74" s="153" t="s">
        <v>224</v>
      </c>
      <c r="C74" s="130">
        <f t="shared" si="16"/>
        <v>0</v>
      </c>
      <c r="D74" s="130">
        <f t="shared" si="17"/>
        <v>0</v>
      </c>
      <c r="E74" s="130">
        <f t="shared" si="18"/>
        <v>0</v>
      </c>
      <c r="F74" s="132">
        <v>0</v>
      </c>
      <c r="G74" s="131">
        <v>8.8999999999999999E-3</v>
      </c>
      <c r="H74" s="131">
        <v>8.5000000000000006E-3</v>
      </c>
      <c r="I74" s="131">
        <f t="shared" si="19"/>
        <v>3.9999999999999931E-4</v>
      </c>
      <c r="J74" s="201"/>
      <c r="K74" s="130">
        <f t="shared" si="20"/>
        <v>42.3</v>
      </c>
      <c r="L74" s="130">
        <f t="shared" si="21"/>
        <v>40.4</v>
      </c>
      <c r="M74" s="130">
        <f t="shared" si="22"/>
        <v>1.8999999999999986</v>
      </c>
      <c r="N74" s="132">
        <v>5000</v>
      </c>
      <c r="O74" s="131">
        <f t="shared" si="23"/>
        <v>8.5000000000000006E-3</v>
      </c>
      <c r="P74" s="131">
        <f t="shared" si="24"/>
        <v>8.5000000000000006E-3</v>
      </c>
      <c r="Q74" s="131">
        <f t="shared" si="25"/>
        <v>0</v>
      </c>
      <c r="R74" s="133"/>
      <c r="S74" s="130">
        <f t="shared" si="26"/>
        <v>80.099999999999994</v>
      </c>
      <c r="T74" s="130">
        <f t="shared" si="27"/>
        <v>76.5</v>
      </c>
      <c r="U74" s="130">
        <f t="shared" si="28"/>
        <v>3.5999999999999943</v>
      </c>
      <c r="V74" s="132">
        <v>10000</v>
      </c>
      <c r="W74" s="131">
        <f t="shared" si="29"/>
        <v>8.0000000000000002E-3</v>
      </c>
      <c r="X74" s="131">
        <f t="shared" si="30"/>
        <v>8.0000000000000002E-3</v>
      </c>
      <c r="Y74" s="131">
        <f t="shared" si="31"/>
        <v>0</v>
      </c>
      <c r="Z74" s="193"/>
      <c r="AA74" s="130">
        <f t="shared" si="32"/>
        <v>0</v>
      </c>
      <c r="AB74" s="130">
        <f t="shared" si="33"/>
        <v>0</v>
      </c>
      <c r="AC74" s="130">
        <f t="shared" si="34"/>
        <v>0</v>
      </c>
      <c r="AD74" s="132"/>
      <c r="AE74" s="131">
        <v>5.6000000000000001E-2</v>
      </c>
      <c r="AF74" s="131">
        <v>5.5E-2</v>
      </c>
      <c r="AG74" s="131">
        <f t="shared" si="35"/>
        <v>1.0000000000000009E-3</v>
      </c>
      <c r="AH74" s="201"/>
      <c r="AI74" s="130">
        <f t="shared" si="36"/>
        <v>266</v>
      </c>
      <c r="AJ74" s="130">
        <f t="shared" si="37"/>
        <v>261.3</v>
      </c>
      <c r="AK74" s="130">
        <f t="shared" si="38"/>
        <v>4.6999999999999886</v>
      </c>
      <c r="AL74" s="132">
        <v>5000</v>
      </c>
      <c r="AM74" s="131">
        <f t="shared" si="39"/>
        <v>5.3199999999999997E-2</v>
      </c>
      <c r="AN74" s="131">
        <f t="shared" si="40"/>
        <v>5.3199999999999997E-2</v>
      </c>
      <c r="AO74" s="131">
        <f t="shared" si="41"/>
        <v>0</v>
      </c>
      <c r="AP74" s="192"/>
      <c r="AQ74" s="130">
        <f t="shared" si="42"/>
        <v>378</v>
      </c>
      <c r="AR74" s="130">
        <f t="shared" si="43"/>
        <v>371.3</v>
      </c>
      <c r="AS74" s="130">
        <f t="shared" si="44"/>
        <v>6.6999999999999886</v>
      </c>
      <c r="AT74" s="132">
        <v>7500</v>
      </c>
      <c r="AU74" s="131">
        <f t="shared" si="45"/>
        <v>5.04E-2</v>
      </c>
      <c r="AV74" s="131">
        <f t="shared" si="46"/>
        <v>5.04E-2</v>
      </c>
      <c r="AW74" s="131">
        <f t="shared" si="47"/>
        <v>0</v>
      </c>
    </row>
    <row r="75" spans="1:49" s="21" customFormat="1" ht="13" x14ac:dyDescent="0.3">
      <c r="A75" s="153" t="s">
        <v>225</v>
      </c>
      <c r="C75" s="130">
        <f t="shared" si="16"/>
        <v>0</v>
      </c>
      <c r="D75" s="130">
        <f t="shared" si="17"/>
        <v>0</v>
      </c>
      <c r="E75" s="130">
        <f t="shared" si="18"/>
        <v>0</v>
      </c>
      <c r="F75" s="132">
        <v>0</v>
      </c>
      <c r="G75" s="131">
        <v>8.8999999999999999E-3</v>
      </c>
      <c r="H75" s="131">
        <v>8.5000000000000006E-3</v>
      </c>
      <c r="I75" s="131">
        <f t="shared" si="19"/>
        <v>3.9999999999999931E-4</v>
      </c>
      <c r="J75" s="201"/>
      <c r="K75" s="130">
        <f t="shared" si="20"/>
        <v>50.7</v>
      </c>
      <c r="L75" s="130">
        <f t="shared" si="21"/>
        <v>48.5</v>
      </c>
      <c r="M75" s="130">
        <f t="shared" si="22"/>
        <v>2.2000000000000028</v>
      </c>
      <c r="N75" s="132">
        <v>6000</v>
      </c>
      <c r="O75" s="131">
        <f t="shared" si="23"/>
        <v>8.5000000000000006E-3</v>
      </c>
      <c r="P75" s="131">
        <f t="shared" si="24"/>
        <v>8.5000000000000006E-3</v>
      </c>
      <c r="Q75" s="131">
        <f t="shared" si="25"/>
        <v>0</v>
      </c>
      <c r="R75" s="133"/>
      <c r="S75" s="130">
        <f t="shared" si="26"/>
        <v>96.1</v>
      </c>
      <c r="T75" s="130">
        <f t="shared" si="27"/>
        <v>91.8</v>
      </c>
      <c r="U75" s="130">
        <f t="shared" si="28"/>
        <v>4.2999999999999972</v>
      </c>
      <c r="V75" s="132">
        <v>12000</v>
      </c>
      <c r="W75" s="131">
        <f t="shared" si="29"/>
        <v>8.0000000000000002E-3</v>
      </c>
      <c r="X75" s="131">
        <f t="shared" si="30"/>
        <v>8.0000000000000002E-3</v>
      </c>
      <c r="Y75" s="131">
        <f t="shared" si="31"/>
        <v>0</v>
      </c>
      <c r="Z75" s="193"/>
      <c r="AA75" s="130">
        <f t="shared" si="32"/>
        <v>0</v>
      </c>
      <c r="AB75" s="130">
        <f t="shared" si="33"/>
        <v>0</v>
      </c>
      <c r="AC75" s="130">
        <f t="shared" si="34"/>
        <v>0</v>
      </c>
      <c r="AD75" s="132"/>
      <c r="AE75" s="131">
        <v>5.6000000000000001E-2</v>
      </c>
      <c r="AF75" s="131">
        <v>5.5E-2</v>
      </c>
      <c r="AG75" s="131">
        <f t="shared" si="35"/>
        <v>1.0000000000000009E-3</v>
      </c>
      <c r="AH75" s="201"/>
      <c r="AI75" s="130">
        <f t="shared" si="36"/>
        <v>319.2</v>
      </c>
      <c r="AJ75" s="130">
        <f t="shared" si="37"/>
        <v>313.5</v>
      </c>
      <c r="AK75" s="130">
        <f t="shared" si="38"/>
        <v>5.6999999999999886</v>
      </c>
      <c r="AL75" s="132">
        <v>6000</v>
      </c>
      <c r="AM75" s="131">
        <f t="shared" si="39"/>
        <v>5.3199999999999997E-2</v>
      </c>
      <c r="AN75" s="131">
        <f t="shared" si="40"/>
        <v>5.3199999999999997E-2</v>
      </c>
      <c r="AO75" s="131">
        <f t="shared" si="41"/>
        <v>0</v>
      </c>
      <c r="AP75" s="192"/>
      <c r="AQ75" s="130">
        <f t="shared" si="42"/>
        <v>504</v>
      </c>
      <c r="AR75" s="130">
        <f t="shared" si="43"/>
        <v>495</v>
      </c>
      <c r="AS75" s="130">
        <f t="shared" si="44"/>
        <v>9</v>
      </c>
      <c r="AT75" s="132">
        <v>10000</v>
      </c>
      <c r="AU75" s="131">
        <f t="shared" si="45"/>
        <v>5.04E-2</v>
      </c>
      <c r="AV75" s="131">
        <f t="shared" si="46"/>
        <v>5.04E-2</v>
      </c>
      <c r="AW75" s="131">
        <f t="shared" si="47"/>
        <v>0</v>
      </c>
    </row>
    <row r="76" spans="1:49" s="21" customFormat="1" ht="13" x14ac:dyDescent="0.3">
      <c r="A76" s="153" t="s">
        <v>226</v>
      </c>
      <c r="C76" s="130">
        <f t="shared" si="16"/>
        <v>0</v>
      </c>
      <c r="D76" s="130">
        <f t="shared" si="17"/>
        <v>0</v>
      </c>
      <c r="E76" s="130">
        <f t="shared" si="18"/>
        <v>0</v>
      </c>
      <c r="F76" s="132">
        <v>0</v>
      </c>
      <c r="G76" s="131">
        <v>8.8999999999999999E-3</v>
      </c>
      <c r="H76" s="131">
        <v>8.5000000000000006E-3</v>
      </c>
      <c r="I76" s="131">
        <f t="shared" si="19"/>
        <v>3.9999999999999931E-4</v>
      </c>
      <c r="J76" s="201"/>
      <c r="K76" s="130">
        <f t="shared" si="20"/>
        <v>50.7</v>
      </c>
      <c r="L76" s="130">
        <f t="shared" si="21"/>
        <v>48.5</v>
      </c>
      <c r="M76" s="130">
        <f t="shared" si="22"/>
        <v>2.2000000000000028</v>
      </c>
      <c r="N76" s="132">
        <v>6000</v>
      </c>
      <c r="O76" s="131">
        <f t="shared" si="23"/>
        <v>8.5000000000000006E-3</v>
      </c>
      <c r="P76" s="131">
        <f t="shared" si="24"/>
        <v>8.5000000000000006E-3</v>
      </c>
      <c r="Q76" s="131">
        <f t="shared" si="25"/>
        <v>0</v>
      </c>
      <c r="R76" s="133"/>
      <c r="S76" s="130">
        <f t="shared" si="26"/>
        <v>96.1</v>
      </c>
      <c r="T76" s="130">
        <f t="shared" si="27"/>
        <v>91.8</v>
      </c>
      <c r="U76" s="130">
        <f t="shared" si="28"/>
        <v>4.2999999999999972</v>
      </c>
      <c r="V76" s="132">
        <v>12000</v>
      </c>
      <c r="W76" s="131">
        <f t="shared" si="29"/>
        <v>8.0000000000000002E-3</v>
      </c>
      <c r="X76" s="131">
        <f t="shared" si="30"/>
        <v>8.0000000000000002E-3</v>
      </c>
      <c r="Y76" s="131">
        <f t="shared" si="31"/>
        <v>0</v>
      </c>
      <c r="Z76" s="193"/>
      <c r="AA76" s="130">
        <f t="shared" si="32"/>
        <v>0</v>
      </c>
      <c r="AB76" s="130">
        <f t="shared" si="33"/>
        <v>0</v>
      </c>
      <c r="AC76" s="130">
        <f t="shared" si="34"/>
        <v>0</v>
      </c>
      <c r="AD76" s="132"/>
      <c r="AE76" s="131">
        <v>5.6000000000000001E-2</v>
      </c>
      <c r="AF76" s="131">
        <v>5.5E-2</v>
      </c>
      <c r="AG76" s="131">
        <f t="shared" si="35"/>
        <v>1.0000000000000009E-3</v>
      </c>
      <c r="AH76" s="201"/>
      <c r="AI76" s="130">
        <f t="shared" si="36"/>
        <v>319.2</v>
      </c>
      <c r="AJ76" s="130">
        <f t="shared" si="37"/>
        <v>313.5</v>
      </c>
      <c r="AK76" s="130">
        <f t="shared" si="38"/>
        <v>5.6999999999999886</v>
      </c>
      <c r="AL76" s="132">
        <v>6000</v>
      </c>
      <c r="AM76" s="131">
        <f t="shared" si="39"/>
        <v>5.3199999999999997E-2</v>
      </c>
      <c r="AN76" s="131">
        <f t="shared" si="40"/>
        <v>5.3199999999999997E-2</v>
      </c>
      <c r="AO76" s="131">
        <f t="shared" si="41"/>
        <v>0</v>
      </c>
      <c r="AP76" s="192"/>
      <c r="AQ76" s="130">
        <f t="shared" si="42"/>
        <v>504</v>
      </c>
      <c r="AR76" s="130">
        <f t="shared" si="43"/>
        <v>495</v>
      </c>
      <c r="AS76" s="130">
        <f t="shared" si="44"/>
        <v>9</v>
      </c>
      <c r="AT76" s="132">
        <v>10000</v>
      </c>
      <c r="AU76" s="131">
        <f t="shared" si="45"/>
        <v>5.04E-2</v>
      </c>
      <c r="AV76" s="131">
        <f t="shared" si="46"/>
        <v>5.04E-2</v>
      </c>
      <c r="AW76" s="131">
        <f t="shared" si="47"/>
        <v>0</v>
      </c>
    </row>
    <row r="77" spans="1:49" s="21" customFormat="1" ht="13" hidden="1" x14ac:dyDescent="0.3">
      <c r="A77" s="37" t="s">
        <v>61</v>
      </c>
      <c r="C77" s="134"/>
      <c r="D77" s="134"/>
      <c r="E77" s="134"/>
      <c r="G77" s="133"/>
      <c r="H77" s="133"/>
      <c r="I77" s="133"/>
      <c r="K77" s="134"/>
      <c r="L77" s="134"/>
      <c r="M77" s="134"/>
      <c r="O77" s="133"/>
      <c r="P77" s="133"/>
      <c r="Q77" s="133"/>
      <c r="R77" s="133"/>
      <c r="S77" s="134"/>
      <c r="T77" s="134"/>
      <c r="U77" s="134"/>
      <c r="W77" s="133"/>
      <c r="X77" s="133"/>
      <c r="Y77" s="133"/>
      <c r="Z77" s="193"/>
      <c r="AA77" s="134"/>
      <c r="AB77" s="134"/>
      <c r="AC77" s="134"/>
      <c r="AD77" s="132"/>
      <c r="AE77" s="133"/>
      <c r="AF77" s="133"/>
      <c r="AG77" s="133"/>
      <c r="AI77" s="134"/>
      <c r="AJ77" s="134"/>
      <c r="AK77" s="134"/>
      <c r="AM77" s="133"/>
      <c r="AN77" s="133"/>
      <c r="AO77" s="133"/>
      <c r="AP77" s="133"/>
      <c r="AQ77" s="134"/>
      <c r="AR77" s="134"/>
      <c r="AS77" s="134"/>
      <c r="AU77" s="133"/>
      <c r="AV77" s="133"/>
      <c r="AW77" s="133"/>
    </row>
    <row r="78" spans="1:49" s="21" customFormat="1" ht="13" hidden="1" x14ac:dyDescent="0.3">
      <c r="A78" s="154" t="s">
        <v>227</v>
      </c>
      <c r="Z78" s="193"/>
      <c r="AD78" s="132"/>
    </row>
    <row r="79" spans="1:49" s="21" customFormat="1" ht="13" hidden="1" x14ac:dyDescent="0.3">
      <c r="A79" s="39" t="s">
        <v>62</v>
      </c>
      <c r="Z79" s="193"/>
      <c r="AD79" s="132"/>
    </row>
    <row r="80" spans="1:49" s="21" customFormat="1" ht="13" hidden="1" x14ac:dyDescent="0.3">
      <c r="A80" s="37" t="s">
        <v>63</v>
      </c>
      <c r="Z80" s="193"/>
      <c r="AD80" s="132"/>
    </row>
    <row r="81" spans="1:49" s="21" customFormat="1" ht="13" hidden="1" x14ac:dyDescent="0.3">
      <c r="A81" s="37" t="s">
        <v>64</v>
      </c>
      <c r="Z81" s="193"/>
      <c r="AD81" s="132"/>
    </row>
    <row r="82" spans="1:49" s="21" customFormat="1" ht="13" hidden="1" x14ac:dyDescent="0.3">
      <c r="A82" s="37" t="s">
        <v>65</v>
      </c>
      <c r="Z82" s="193"/>
      <c r="AD82" s="132"/>
    </row>
    <row r="83" spans="1:49" s="21" customFormat="1" ht="13" hidden="1" x14ac:dyDescent="0.3">
      <c r="A83" s="37" t="s">
        <v>66</v>
      </c>
      <c r="Z83" s="193"/>
      <c r="AD83" s="132"/>
    </row>
    <row r="84" spans="1:49" s="21" customFormat="1" hidden="1" x14ac:dyDescent="0.25">
      <c r="A84" s="153" t="s">
        <v>228</v>
      </c>
      <c r="Z84" s="193"/>
    </row>
    <row r="85" spans="1:49" s="21" customFormat="1" hidden="1" x14ac:dyDescent="0.25">
      <c r="A85" s="153" t="s">
        <v>229</v>
      </c>
      <c r="Z85" s="193"/>
    </row>
    <row r="86" spans="1:49" s="21" customFormat="1" hidden="1" x14ac:dyDescent="0.25">
      <c r="A86" s="153" t="s">
        <v>230</v>
      </c>
      <c r="Z86" s="193"/>
    </row>
    <row r="87" spans="1:49" s="21" customFormat="1" hidden="1" x14ac:dyDescent="0.25">
      <c r="A87" s="38" t="s">
        <v>67</v>
      </c>
      <c r="Z87" s="193"/>
    </row>
    <row r="88" spans="1:49" s="21" customFormat="1" hidden="1" x14ac:dyDescent="0.25">
      <c r="A88" s="169" t="s">
        <v>68</v>
      </c>
      <c r="Z88" s="193"/>
    </row>
    <row r="89" spans="1:49" s="21" customFormat="1" hidden="1" x14ac:dyDescent="0.25">
      <c r="A89" s="27" t="s">
        <v>69</v>
      </c>
      <c r="Z89" s="193"/>
    </row>
    <row r="90" spans="1:49" s="21" customFormat="1" hidden="1" x14ac:dyDescent="0.25">
      <c r="A90" s="36" t="s">
        <v>70</v>
      </c>
      <c r="Z90" s="193"/>
    </row>
    <row r="91" spans="1:49" s="21" customFormat="1" hidden="1" x14ac:dyDescent="0.25">
      <c r="A91" s="36" t="s">
        <v>71</v>
      </c>
      <c r="Z91" s="193"/>
    </row>
    <row r="92" spans="1:49" s="21" customFormat="1" hidden="1" x14ac:dyDescent="0.25">
      <c r="A92" s="38" t="s">
        <v>72</v>
      </c>
      <c r="Z92" s="193"/>
    </row>
    <row r="93" spans="1:49" s="21" customFormat="1" hidden="1" x14ac:dyDescent="0.25">
      <c r="A93" s="39" t="s">
        <v>73</v>
      </c>
      <c r="Z93" s="193"/>
    </row>
    <row r="94" spans="1:49" s="21" customFormat="1" hidden="1" x14ac:dyDescent="0.25">
      <c r="A94" s="39" t="s">
        <v>74</v>
      </c>
      <c r="Z94" s="193"/>
    </row>
    <row r="95" spans="1:49" s="21" customFormat="1" hidden="1" x14ac:dyDescent="0.25">
      <c r="A95" s="39" t="s">
        <v>75</v>
      </c>
      <c r="C95" s="142"/>
      <c r="D95" s="142"/>
      <c r="E95" s="142"/>
      <c r="G95" s="133"/>
      <c r="H95" s="133"/>
      <c r="I95" s="133"/>
      <c r="K95" s="142"/>
      <c r="L95" s="142"/>
      <c r="M95" s="142"/>
      <c r="O95" s="133"/>
      <c r="P95" s="133"/>
      <c r="Q95" s="133"/>
      <c r="R95" s="133"/>
      <c r="S95" s="142"/>
      <c r="T95" s="142"/>
      <c r="U95" s="142"/>
      <c r="W95" s="133"/>
      <c r="X95" s="133"/>
      <c r="Y95" s="133"/>
      <c r="Z95" s="193"/>
      <c r="AA95" s="142"/>
      <c r="AB95" s="142"/>
      <c r="AC95" s="142"/>
      <c r="AE95" s="133"/>
      <c r="AF95" s="133"/>
      <c r="AG95" s="133"/>
      <c r="AI95" s="142"/>
      <c r="AJ95" s="142"/>
      <c r="AK95" s="142"/>
      <c r="AM95" s="133"/>
      <c r="AN95" s="133"/>
      <c r="AO95" s="133"/>
      <c r="AP95" s="133"/>
      <c r="AQ95" s="142"/>
      <c r="AR95" s="142"/>
      <c r="AS95" s="142"/>
      <c r="AU95" s="133"/>
      <c r="AV95" s="133"/>
      <c r="AW95" s="133"/>
    </row>
    <row r="96" spans="1:49" s="21" customFormat="1" hidden="1" x14ac:dyDescent="0.25">
      <c r="A96" s="32" t="s">
        <v>76</v>
      </c>
      <c r="C96" s="142"/>
      <c r="D96" s="142"/>
      <c r="E96" s="142"/>
      <c r="G96" s="133"/>
      <c r="H96" s="133"/>
      <c r="I96" s="133"/>
      <c r="K96" s="142"/>
      <c r="L96" s="142"/>
      <c r="M96" s="142"/>
      <c r="O96" s="133"/>
      <c r="P96" s="133"/>
      <c r="Q96" s="133"/>
      <c r="R96" s="133"/>
      <c r="S96" s="142"/>
      <c r="T96" s="142"/>
      <c r="U96" s="142"/>
      <c r="W96" s="133"/>
      <c r="X96" s="133"/>
      <c r="Y96" s="133"/>
      <c r="Z96" s="193"/>
      <c r="AA96" s="142"/>
      <c r="AB96" s="142"/>
      <c r="AC96" s="142"/>
      <c r="AE96" s="133"/>
      <c r="AF96" s="133"/>
      <c r="AG96" s="133"/>
      <c r="AI96" s="142"/>
      <c r="AJ96" s="142"/>
      <c r="AK96" s="142"/>
      <c r="AM96" s="133"/>
      <c r="AN96" s="133"/>
      <c r="AO96" s="133"/>
      <c r="AP96" s="133"/>
      <c r="AQ96" s="142"/>
      <c r="AR96" s="142"/>
      <c r="AS96" s="142"/>
      <c r="AU96" s="133"/>
      <c r="AV96" s="133"/>
      <c r="AW96" s="133"/>
    </row>
    <row r="97" spans="1:49" s="21" customFormat="1" hidden="1" x14ac:dyDescent="0.25">
      <c r="A97" s="32" t="s">
        <v>77</v>
      </c>
      <c r="C97" s="142"/>
      <c r="D97" s="142"/>
      <c r="E97" s="142"/>
      <c r="G97" s="133"/>
      <c r="H97" s="133"/>
      <c r="I97" s="133"/>
      <c r="K97" s="142"/>
      <c r="L97" s="142"/>
      <c r="M97" s="142"/>
      <c r="O97" s="133"/>
      <c r="P97" s="133"/>
      <c r="Q97" s="133"/>
      <c r="R97" s="133"/>
      <c r="S97" s="142"/>
      <c r="T97" s="142"/>
      <c r="U97" s="142"/>
      <c r="W97" s="133"/>
      <c r="X97" s="133"/>
      <c r="Y97" s="133"/>
      <c r="Z97" s="193"/>
      <c r="AA97" s="142"/>
      <c r="AB97" s="142"/>
      <c r="AC97" s="142"/>
      <c r="AE97" s="133"/>
      <c r="AF97" s="133"/>
      <c r="AG97" s="133"/>
      <c r="AI97" s="142"/>
      <c r="AJ97" s="142"/>
      <c r="AK97" s="142"/>
      <c r="AM97" s="133"/>
      <c r="AN97" s="133"/>
      <c r="AO97" s="133"/>
      <c r="AP97" s="133"/>
      <c r="AQ97" s="142"/>
      <c r="AR97" s="142"/>
      <c r="AS97" s="142"/>
      <c r="AU97" s="133"/>
      <c r="AV97" s="133"/>
      <c r="AW97" s="133"/>
    </row>
    <row r="98" spans="1:49" s="21" customFormat="1" hidden="1" x14ac:dyDescent="0.25">
      <c r="A98" s="39" t="s">
        <v>78</v>
      </c>
      <c r="C98" s="142"/>
      <c r="D98" s="142"/>
      <c r="E98" s="142"/>
      <c r="G98" s="133"/>
      <c r="H98" s="133"/>
      <c r="I98" s="133"/>
      <c r="K98" s="142"/>
      <c r="L98" s="142"/>
      <c r="M98" s="142"/>
      <c r="O98" s="133"/>
      <c r="P98" s="133"/>
      <c r="Q98" s="133"/>
      <c r="R98" s="133"/>
      <c r="S98" s="142"/>
      <c r="T98" s="142"/>
      <c r="U98" s="142"/>
      <c r="W98" s="133"/>
      <c r="X98" s="133"/>
      <c r="Y98" s="133"/>
      <c r="Z98" s="193"/>
      <c r="AA98" s="142"/>
      <c r="AB98" s="142"/>
      <c r="AC98" s="142"/>
      <c r="AE98" s="133"/>
      <c r="AF98" s="133"/>
      <c r="AG98" s="133"/>
      <c r="AI98" s="142"/>
      <c r="AJ98" s="142"/>
      <c r="AK98" s="142"/>
      <c r="AM98" s="133"/>
      <c r="AN98" s="133"/>
      <c r="AO98" s="133"/>
      <c r="AP98" s="133"/>
      <c r="AQ98" s="142"/>
      <c r="AR98" s="142"/>
      <c r="AS98" s="142"/>
      <c r="AU98" s="133"/>
      <c r="AV98" s="133"/>
      <c r="AW98" s="133"/>
    </row>
    <row r="99" spans="1:49" s="21" customFormat="1" ht="13.5" hidden="1" x14ac:dyDescent="0.3">
      <c r="A99" s="33" t="s">
        <v>79</v>
      </c>
      <c r="C99" s="142"/>
      <c r="D99" s="142"/>
      <c r="E99" s="142"/>
      <c r="G99" s="133"/>
      <c r="H99" s="133"/>
      <c r="I99" s="133"/>
      <c r="K99" s="142"/>
      <c r="L99" s="142"/>
      <c r="M99" s="142"/>
      <c r="O99" s="133"/>
      <c r="P99" s="133"/>
      <c r="Q99" s="133"/>
      <c r="R99" s="133"/>
      <c r="S99" s="142"/>
      <c r="T99" s="142"/>
      <c r="U99" s="142"/>
      <c r="W99" s="133"/>
      <c r="X99" s="133"/>
      <c r="Y99" s="133"/>
      <c r="Z99" s="193"/>
      <c r="AA99" s="142"/>
      <c r="AB99" s="142"/>
      <c r="AC99" s="142"/>
      <c r="AE99" s="133"/>
      <c r="AF99" s="133"/>
      <c r="AG99" s="133"/>
      <c r="AI99" s="142"/>
      <c r="AJ99" s="142"/>
      <c r="AK99" s="142"/>
      <c r="AM99" s="133"/>
      <c r="AN99" s="133"/>
      <c r="AO99" s="133"/>
      <c r="AP99" s="133"/>
      <c r="AQ99" s="142"/>
      <c r="AR99" s="142"/>
      <c r="AS99" s="142"/>
      <c r="AU99" s="133"/>
      <c r="AV99" s="133"/>
      <c r="AW99" s="133"/>
    </row>
    <row r="100" spans="1:49" s="21" customFormat="1" ht="13.5" hidden="1" x14ac:dyDescent="0.3">
      <c r="A100" s="40" t="s">
        <v>80</v>
      </c>
      <c r="C100" s="142"/>
      <c r="D100" s="142"/>
      <c r="E100" s="142"/>
      <c r="G100" s="133"/>
      <c r="H100" s="133"/>
      <c r="I100" s="133"/>
      <c r="K100" s="142"/>
      <c r="L100" s="142"/>
      <c r="M100" s="142"/>
      <c r="O100" s="133"/>
      <c r="P100" s="133"/>
      <c r="Q100" s="133"/>
      <c r="R100" s="133"/>
      <c r="S100" s="142"/>
      <c r="T100" s="142"/>
      <c r="U100" s="142"/>
      <c r="W100" s="133"/>
      <c r="X100" s="133"/>
      <c r="Y100" s="133"/>
      <c r="Z100" s="193"/>
      <c r="AA100" s="142"/>
      <c r="AB100" s="142"/>
      <c r="AC100" s="142"/>
      <c r="AE100" s="133"/>
      <c r="AF100" s="133"/>
      <c r="AG100" s="133"/>
      <c r="AI100" s="142"/>
      <c r="AJ100" s="142"/>
      <c r="AK100" s="142"/>
      <c r="AM100" s="133"/>
      <c r="AN100" s="133"/>
      <c r="AO100" s="133"/>
      <c r="AP100" s="133"/>
      <c r="AQ100" s="142"/>
      <c r="AR100" s="142"/>
      <c r="AS100" s="142"/>
      <c r="AU100" s="133"/>
      <c r="AV100" s="133"/>
      <c r="AW100" s="133"/>
    </row>
    <row r="101" spans="1:49" s="21" customFormat="1" ht="13.5" hidden="1" x14ac:dyDescent="0.3">
      <c r="A101" s="155" t="s">
        <v>231</v>
      </c>
      <c r="C101" s="142"/>
      <c r="D101" s="142"/>
      <c r="E101" s="142"/>
      <c r="G101" s="133"/>
      <c r="H101" s="133"/>
      <c r="I101" s="133"/>
      <c r="K101" s="142"/>
      <c r="L101" s="142"/>
      <c r="M101" s="142"/>
      <c r="O101" s="133"/>
      <c r="P101" s="133"/>
      <c r="Q101" s="133"/>
      <c r="R101" s="133"/>
      <c r="S101" s="142"/>
      <c r="T101" s="142"/>
      <c r="U101" s="142"/>
      <c r="W101" s="133"/>
      <c r="X101" s="133"/>
      <c r="Y101" s="133"/>
      <c r="Z101" s="193"/>
      <c r="AA101" s="142"/>
      <c r="AB101" s="142"/>
      <c r="AC101" s="142"/>
      <c r="AE101" s="133"/>
      <c r="AF101" s="133"/>
      <c r="AG101" s="133"/>
      <c r="AI101" s="142"/>
      <c r="AJ101" s="142"/>
      <c r="AK101" s="142"/>
      <c r="AM101" s="133"/>
      <c r="AN101" s="133"/>
      <c r="AO101" s="133"/>
      <c r="AP101" s="133"/>
      <c r="AQ101" s="142"/>
      <c r="AR101" s="142"/>
      <c r="AS101" s="142"/>
      <c r="AU101" s="133"/>
      <c r="AV101" s="133"/>
      <c r="AW101" s="133"/>
    </row>
    <row r="102" spans="1:49" s="21" customFormat="1" hidden="1" x14ac:dyDescent="0.25">
      <c r="A102" s="168" t="s">
        <v>264</v>
      </c>
      <c r="C102" s="142"/>
      <c r="D102" s="142"/>
      <c r="E102" s="142"/>
      <c r="G102" s="133"/>
      <c r="H102" s="133"/>
      <c r="I102" s="133"/>
      <c r="K102" s="142"/>
      <c r="L102" s="142"/>
      <c r="M102" s="142"/>
      <c r="O102" s="133"/>
      <c r="P102" s="133"/>
      <c r="Q102" s="133"/>
      <c r="R102" s="133"/>
      <c r="S102" s="142"/>
      <c r="T102" s="142"/>
      <c r="U102" s="142"/>
      <c r="W102" s="133"/>
      <c r="X102" s="133"/>
      <c r="Y102" s="133"/>
      <c r="Z102" s="193"/>
      <c r="AA102" s="142"/>
      <c r="AB102" s="142"/>
      <c r="AC102" s="142"/>
      <c r="AE102" s="133"/>
      <c r="AF102" s="133"/>
      <c r="AG102" s="133"/>
      <c r="AI102" s="142"/>
      <c r="AJ102" s="142"/>
      <c r="AK102" s="142"/>
      <c r="AM102" s="133"/>
      <c r="AN102" s="133"/>
      <c r="AO102" s="133"/>
      <c r="AP102" s="133"/>
      <c r="AQ102" s="142"/>
      <c r="AR102" s="142"/>
      <c r="AS102" s="142"/>
      <c r="AU102" s="133"/>
      <c r="AV102" s="133"/>
      <c r="AW102" s="133"/>
    </row>
    <row r="103" spans="1:49" s="21" customFormat="1" hidden="1" x14ac:dyDescent="0.25">
      <c r="A103" s="168" t="s">
        <v>265</v>
      </c>
      <c r="C103" s="142"/>
      <c r="D103" s="142"/>
      <c r="E103" s="142"/>
      <c r="G103" s="133"/>
      <c r="H103" s="133"/>
      <c r="I103" s="133"/>
      <c r="K103" s="142"/>
      <c r="L103" s="142"/>
      <c r="M103" s="142"/>
      <c r="O103" s="133"/>
      <c r="P103" s="133"/>
      <c r="Q103" s="133"/>
      <c r="R103" s="133"/>
      <c r="S103" s="142"/>
      <c r="T103" s="142"/>
      <c r="U103" s="142"/>
      <c r="W103" s="133"/>
      <c r="X103" s="133"/>
      <c r="Y103" s="133"/>
      <c r="Z103" s="193"/>
      <c r="AA103" s="142"/>
      <c r="AB103" s="142"/>
      <c r="AC103" s="142"/>
      <c r="AE103" s="133"/>
      <c r="AF103" s="133"/>
      <c r="AG103" s="133"/>
      <c r="AI103" s="142"/>
      <c r="AJ103" s="142"/>
      <c r="AK103" s="142"/>
      <c r="AM103" s="133"/>
      <c r="AN103" s="133"/>
      <c r="AO103" s="133"/>
      <c r="AP103" s="133"/>
      <c r="AQ103" s="142"/>
      <c r="AR103" s="142"/>
      <c r="AS103" s="142"/>
      <c r="AU103" s="133"/>
      <c r="AV103" s="133"/>
      <c r="AW103" s="133"/>
    </row>
    <row r="104" spans="1:49" s="21" customFormat="1" hidden="1" x14ac:dyDescent="0.25">
      <c r="A104" s="184" t="s">
        <v>291</v>
      </c>
      <c r="C104" s="142"/>
      <c r="D104" s="142"/>
      <c r="E104" s="142"/>
      <c r="G104" s="133"/>
      <c r="H104" s="133"/>
      <c r="I104" s="133"/>
      <c r="K104" s="142"/>
      <c r="L104" s="142"/>
      <c r="M104" s="142"/>
      <c r="O104" s="133"/>
      <c r="P104" s="133"/>
      <c r="Q104" s="133"/>
      <c r="R104" s="133"/>
      <c r="S104" s="142"/>
      <c r="T104" s="142"/>
      <c r="U104" s="142"/>
      <c r="W104" s="133"/>
      <c r="X104" s="133"/>
      <c r="Y104" s="133"/>
      <c r="Z104" s="193"/>
      <c r="AA104" s="142"/>
      <c r="AB104" s="142"/>
      <c r="AC104" s="142"/>
      <c r="AE104" s="133"/>
      <c r="AF104" s="133"/>
      <c r="AG104" s="133"/>
      <c r="AI104" s="142"/>
      <c r="AJ104" s="142"/>
      <c r="AK104" s="142"/>
      <c r="AM104" s="133"/>
      <c r="AN104" s="133"/>
      <c r="AO104" s="133"/>
      <c r="AP104" s="133"/>
      <c r="AQ104" s="142"/>
      <c r="AR104" s="142"/>
      <c r="AS104" s="142"/>
      <c r="AU104" s="133"/>
      <c r="AV104" s="133"/>
      <c r="AW104" s="133"/>
    </row>
    <row r="105" spans="1:49" s="21" customFormat="1" hidden="1" x14ac:dyDescent="0.25">
      <c r="A105" s="41" t="s">
        <v>81</v>
      </c>
      <c r="C105" s="142"/>
      <c r="D105" s="142"/>
      <c r="E105" s="142"/>
      <c r="G105" s="133"/>
      <c r="H105" s="133"/>
      <c r="I105" s="133"/>
      <c r="K105" s="142"/>
      <c r="L105" s="142"/>
      <c r="M105" s="142"/>
      <c r="O105" s="133"/>
      <c r="P105" s="133"/>
      <c r="Q105" s="133"/>
      <c r="R105" s="133"/>
      <c r="S105" s="142"/>
      <c r="T105" s="142"/>
      <c r="U105" s="142"/>
      <c r="W105" s="133"/>
      <c r="X105" s="133"/>
      <c r="Y105" s="133"/>
      <c r="Z105" s="193"/>
      <c r="AA105" s="142"/>
      <c r="AB105" s="142"/>
      <c r="AC105" s="142"/>
      <c r="AE105" s="133"/>
      <c r="AF105" s="133"/>
      <c r="AG105" s="133"/>
      <c r="AI105" s="142"/>
      <c r="AJ105" s="142"/>
      <c r="AK105" s="142"/>
      <c r="AM105" s="133"/>
      <c r="AN105" s="133"/>
      <c r="AO105" s="133"/>
      <c r="AP105" s="133"/>
      <c r="AQ105" s="142"/>
      <c r="AR105" s="142"/>
      <c r="AS105" s="142"/>
      <c r="AU105" s="133"/>
      <c r="AV105" s="133"/>
      <c r="AW105" s="133"/>
    </row>
    <row r="106" spans="1:49" s="21" customFormat="1" hidden="1" x14ac:dyDescent="0.25">
      <c r="A106" s="36" t="s">
        <v>82</v>
      </c>
      <c r="C106" s="142"/>
      <c r="D106" s="142"/>
      <c r="E106" s="142"/>
      <c r="G106" s="133"/>
      <c r="H106" s="133"/>
      <c r="I106" s="133"/>
      <c r="K106" s="142"/>
      <c r="L106" s="142"/>
      <c r="M106" s="142"/>
      <c r="O106" s="133"/>
      <c r="P106" s="133"/>
      <c r="Q106" s="133"/>
      <c r="R106" s="133"/>
      <c r="S106" s="142"/>
      <c r="T106" s="142"/>
      <c r="U106" s="142"/>
      <c r="W106" s="133"/>
      <c r="X106" s="133"/>
      <c r="Y106" s="133"/>
      <c r="Z106" s="193"/>
      <c r="AA106" s="142"/>
      <c r="AB106" s="142"/>
      <c r="AC106" s="142"/>
      <c r="AE106" s="133"/>
      <c r="AF106" s="133"/>
      <c r="AG106" s="133"/>
      <c r="AI106" s="142"/>
      <c r="AJ106" s="142"/>
      <c r="AK106" s="142"/>
      <c r="AM106" s="133"/>
      <c r="AN106" s="133"/>
      <c r="AO106" s="133"/>
      <c r="AP106" s="133"/>
      <c r="AQ106" s="142"/>
      <c r="AR106" s="142"/>
      <c r="AS106" s="142"/>
      <c r="AU106" s="133"/>
      <c r="AV106" s="133"/>
      <c r="AW106" s="133"/>
    </row>
    <row r="107" spans="1:49" s="21" customFormat="1" hidden="1" x14ac:dyDescent="0.25">
      <c r="A107" s="32" t="s">
        <v>83</v>
      </c>
      <c r="C107" s="142"/>
      <c r="D107" s="142"/>
      <c r="E107" s="142"/>
      <c r="G107" s="133"/>
      <c r="H107" s="133"/>
      <c r="I107" s="133"/>
      <c r="K107" s="142"/>
      <c r="L107" s="142"/>
      <c r="M107" s="142"/>
      <c r="O107" s="133"/>
      <c r="P107" s="133"/>
      <c r="Q107" s="133"/>
      <c r="R107" s="133"/>
      <c r="S107" s="142"/>
      <c r="T107" s="142"/>
      <c r="U107" s="142"/>
      <c r="W107" s="133"/>
      <c r="X107" s="133"/>
      <c r="Y107" s="133"/>
      <c r="Z107" s="193"/>
      <c r="AA107" s="142"/>
      <c r="AB107" s="142"/>
      <c r="AC107" s="142"/>
      <c r="AE107" s="133"/>
      <c r="AF107" s="133"/>
      <c r="AG107" s="133"/>
      <c r="AI107" s="142"/>
      <c r="AJ107" s="142"/>
      <c r="AK107" s="142"/>
      <c r="AM107" s="133"/>
      <c r="AN107" s="133"/>
      <c r="AO107" s="133"/>
      <c r="AP107" s="133"/>
      <c r="AQ107" s="142"/>
      <c r="AR107" s="142"/>
      <c r="AS107" s="142"/>
      <c r="AU107" s="133"/>
      <c r="AV107" s="133"/>
      <c r="AW107" s="133"/>
    </row>
    <row r="108" spans="1:49" s="21" customFormat="1" hidden="1" x14ac:dyDescent="0.25">
      <c r="A108" s="37" t="s">
        <v>222</v>
      </c>
      <c r="C108" s="142"/>
      <c r="D108" s="142"/>
      <c r="E108" s="142"/>
      <c r="G108" s="133"/>
      <c r="H108" s="133"/>
      <c r="I108" s="133"/>
      <c r="K108" s="142"/>
      <c r="L108" s="142"/>
      <c r="M108" s="142"/>
      <c r="O108" s="133"/>
      <c r="P108" s="133"/>
      <c r="Q108" s="133"/>
      <c r="R108" s="133"/>
      <c r="S108" s="142"/>
      <c r="T108" s="142"/>
      <c r="U108" s="142"/>
      <c r="W108" s="133"/>
      <c r="X108" s="133"/>
      <c r="Y108" s="133"/>
      <c r="Z108" s="193"/>
      <c r="AA108" s="142"/>
      <c r="AB108" s="142"/>
      <c r="AC108" s="142"/>
      <c r="AE108" s="133"/>
      <c r="AF108" s="133"/>
      <c r="AG108" s="133"/>
      <c r="AI108" s="142"/>
      <c r="AJ108" s="142"/>
      <c r="AK108" s="142"/>
      <c r="AM108" s="133"/>
      <c r="AN108" s="133"/>
      <c r="AO108" s="133"/>
      <c r="AP108" s="133"/>
      <c r="AQ108" s="142"/>
      <c r="AR108" s="142"/>
      <c r="AS108" s="142"/>
      <c r="AU108" s="133"/>
      <c r="AV108" s="133"/>
      <c r="AW108" s="133"/>
    </row>
    <row r="109" spans="1:49" s="21" customFormat="1" hidden="1" x14ac:dyDescent="0.25">
      <c r="A109" s="39" t="s">
        <v>84</v>
      </c>
      <c r="C109" s="142"/>
      <c r="D109" s="142"/>
      <c r="E109" s="142"/>
      <c r="G109" s="133"/>
      <c r="H109" s="133"/>
      <c r="I109" s="133"/>
      <c r="K109" s="142"/>
      <c r="L109" s="142"/>
      <c r="M109" s="142"/>
      <c r="O109" s="133"/>
      <c r="P109" s="133"/>
      <c r="Q109" s="133"/>
      <c r="R109" s="133"/>
      <c r="S109" s="142"/>
      <c r="T109" s="142"/>
      <c r="U109" s="142"/>
      <c r="W109" s="133"/>
      <c r="X109" s="133"/>
      <c r="Y109" s="133"/>
      <c r="Z109" s="193"/>
      <c r="AA109" s="142"/>
      <c r="AB109" s="142"/>
      <c r="AC109" s="142"/>
      <c r="AE109" s="133"/>
      <c r="AF109" s="133"/>
      <c r="AG109" s="133"/>
      <c r="AI109" s="142"/>
      <c r="AJ109" s="142"/>
      <c r="AK109" s="142"/>
      <c r="AM109" s="133"/>
      <c r="AN109" s="133"/>
      <c r="AO109" s="133"/>
      <c r="AP109" s="133"/>
      <c r="AQ109" s="142"/>
      <c r="AR109" s="142"/>
      <c r="AS109" s="142"/>
      <c r="AU109" s="133"/>
      <c r="AV109" s="133"/>
      <c r="AW109" s="133"/>
    </row>
    <row r="110" spans="1:49" s="21" customFormat="1" hidden="1" x14ac:dyDescent="0.25">
      <c r="A110" s="37" t="s">
        <v>85</v>
      </c>
      <c r="C110" s="142"/>
      <c r="D110" s="142"/>
      <c r="E110" s="142"/>
      <c r="G110" s="133"/>
      <c r="H110" s="133"/>
      <c r="I110" s="133"/>
      <c r="K110" s="142"/>
      <c r="L110" s="142"/>
      <c r="M110" s="142"/>
      <c r="O110" s="133"/>
      <c r="P110" s="133"/>
      <c r="Q110" s="133"/>
      <c r="R110" s="133"/>
      <c r="S110" s="142"/>
      <c r="T110" s="142"/>
      <c r="U110" s="142"/>
      <c r="W110" s="133"/>
      <c r="X110" s="133"/>
      <c r="Y110" s="133"/>
      <c r="Z110" s="193"/>
      <c r="AA110" s="142"/>
      <c r="AB110" s="142"/>
      <c r="AC110" s="142"/>
      <c r="AE110" s="133"/>
      <c r="AF110" s="133"/>
      <c r="AG110" s="133"/>
      <c r="AI110" s="142"/>
      <c r="AJ110" s="142"/>
      <c r="AK110" s="142"/>
      <c r="AM110" s="133"/>
      <c r="AN110" s="133"/>
      <c r="AO110" s="133"/>
      <c r="AP110" s="133"/>
      <c r="AQ110" s="142"/>
      <c r="AR110" s="142"/>
      <c r="AS110" s="142"/>
      <c r="AU110" s="133"/>
      <c r="AV110" s="133"/>
      <c r="AW110" s="133"/>
    </row>
    <row r="111" spans="1:49" s="21" customFormat="1" hidden="1" x14ac:dyDescent="0.25">
      <c r="A111" s="184" t="s">
        <v>285</v>
      </c>
      <c r="C111" s="142"/>
      <c r="D111" s="142"/>
      <c r="E111" s="142"/>
      <c r="G111" s="133"/>
      <c r="H111" s="133"/>
      <c r="I111" s="133"/>
      <c r="K111" s="142"/>
      <c r="L111" s="142"/>
      <c r="M111" s="142"/>
      <c r="O111" s="133"/>
      <c r="P111" s="133"/>
      <c r="Q111" s="133"/>
      <c r="R111" s="133"/>
      <c r="S111" s="142"/>
      <c r="T111" s="142"/>
      <c r="U111" s="142"/>
      <c r="W111" s="133"/>
      <c r="X111" s="133"/>
      <c r="Y111" s="133"/>
      <c r="Z111" s="193"/>
      <c r="AA111" s="142"/>
      <c r="AB111" s="142"/>
      <c r="AC111" s="142"/>
      <c r="AE111" s="133"/>
      <c r="AF111" s="133"/>
      <c r="AG111" s="133"/>
      <c r="AI111" s="142"/>
      <c r="AJ111" s="142"/>
      <c r="AK111" s="142"/>
      <c r="AM111" s="133"/>
      <c r="AN111" s="133"/>
      <c r="AO111" s="133"/>
      <c r="AP111" s="133"/>
      <c r="AQ111" s="142"/>
      <c r="AR111" s="142"/>
      <c r="AS111" s="142"/>
      <c r="AU111" s="133"/>
      <c r="AV111" s="133"/>
      <c r="AW111" s="133"/>
    </row>
    <row r="112" spans="1:49" s="21" customFormat="1" hidden="1" x14ac:dyDescent="0.25">
      <c r="A112" s="184" t="s">
        <v>286</v>
      </c>
      <c r="C112" s="142"/>
      <c r="D112" s="142"/>
      <c r="E112" s="142"/>
      <c r="G112" s="133"/>
      <c r="H112" s="133"/>
      <c r="I112" s="133"/>
      <c r="K112" s="142"/>
      <c r="L112" s="142"/>
      <c r="M112" s="142"/>
      <c r="O112" s="133"/>
      <c r="P112" s="133"/>
      <c r="Q112" s="133"/>
      <c r="R112" s="133"/>
      <c r="S112" s="142"/>
      <c r="T112" s="142"/>
      <c r="U112" s="142"/>
      <c r="W112" s="133"/>
      <c r="X112" s="133"/>
      <c r="Y112" s="133"/>
      <c r="Z112" s="193"/>
      <c r="AA112" s="142"/>
      <c r="AB112" s="142"/>
      <c r="AC112" s="142"/>
      <c r="AE112" s="133"/>
      <c r="AF112" s="133"/>
      <c r="AG112" s="133"/>
      <c r="AI112" s="142"/>
      <c r="AJ112" s="142"/>
      <c r="AK112" s="142"/>
      <c r="AM112" s="133"/>
      <c r="AN112" s="133"/>
      <c r="AO112" s="133"/>
      <c r="AP112" s="133"/>
      <c r="AQ112" s="142"/>
      <c r="AR112" s="142"/>
      <c r="AS112" s="142"/>
      <c r="AU112" s="133"/>
      <c r="AV112" s="133"/>
      <c r="AW112" s="133"/>
    </row>
    <row r="113" spans="1:49" s="21" customFormat="1" hidden="1" x14ac:dyDescent="0.25">
      <c r="A113" s="36" t="s">
        <v>86</v>
      </c>
      <c r="C113" s="142"/>
      <c r="D113" s="142"/>
      <c r="E113" s="142"/>
      <c r="G113" s="133"/>
      <c r="H113" s="133"/>
      <c r="I113" s="133"/>
      <c r="K113" s="142"/>
      <c r="L113" s="142"/>
      <c r="M113" s="142"/>
      <c r="O113" s="133"/>
      <c r="P113" s="133"/>
      <c r="Q113" s="133"/>
      <c r="R113" s="133"/>
      <c r="S113" s="142"/>
      <c r="T113" s="142"/>
      <c r="U113" s="142"/>
      <c r="W113" s="133"/>
      <c r="X113" s="133"/>
      <c r="Y113" s="133"/>
      <c r="Z113" s="193"/>
      <c r="AA113" s="142"/>
      <c r="AB113" s="142"/>
      <c r="AC113" s="142"/>
      <c r="AE113" s="133"/>
      <c r="AF113" s="133"/>
      <c r="AG113" s="133"/>
      <c r="AI113" s="142"/>
      <c r="AJ113" s="142"/>
      <c r="AK113" s="142"/>
      <c r="AM113" s="133"/>
      <c r="AN113" s="133"/>
      <c r="AO113" s="133"/>
      <c r="AP113" s="133"/>
      <c r="AQ113" s="142"/>
      <c r="AR113" s="142"/>
      <c r="AS113" s="142"/>
      <c r="AU113" s="133"/>
      <c r="AV113" s="133"/>
      <c r="AW113" s="133"/>
    </row>
    <row r="114" spans="1:49" s="21" customFormat="1" hidden="1" x14ac:dyDescent="0.25">
      <c r="A114" s="32" t="s">
        <v>87</v>
      </c>
      <c r="C114" s="142"/>
      <c r="D114" s="142"/>
      <c r="E114" s="142"/>
      <c r="G114" s="133"/>
      <c r="H114" s="133"/>
      <c r="I114" s="133"/>
      <c r="K114" s="142"/>
      <c r="L114" s="142"/>
      <c r="M114" s="142"/>
      <c r="O114" s="133"/>
      <c r="P114" s="133"/>
      <c r="Q114" s="133"/>
      <c r="R114" s="133"/>
      <c r="S114" s="142"/>
      <c r="T114" s="142"/>
      <c r="U114" s="142"/>
      <c r="W114" s="133"/>
      <c r="X114" s="133"/>
      <c r="Y114" s="133"/>
      <c r="Z114" s="193"/>
      <c r="AA114" s="142"/>
      <c r="AB114" s="142"/>
      <c r="AC114" s="142"/>
      <c r="AE114" s="133"/>
      <c r="AF114" s="133"/>
      <c r="AG114" s="133"/>
      <c r="AI114" s="142"/>
      <c r="AJ114" s="142"/>
      <c r="AK114" s="142"/>
      <c r="AM114" s="133"/>
      <c r="AN114" s="133"/>
      <c r="AO114" s="133"/>
      <c r="AP114" s="133"/>
      <c r="AQ114" s="142"/>
      <c r="AR114" s="142"/>
      <c r="AS114" s="142"/>
      <c r="AU114" s="133"/>
      <c r="AV114" s="133"/>
      <c r="AW114" s="133"/>
    </row>
    <row r="115" spans="1:49" s="21" customFormat="1" hidden="1" x14ac:dyDescent="0.25">
      <c r="A115" s="41" t="s">
        <v>88</v>
      </c>
      <c r="C115" s="142"/>
      <c r="D115" s="142"/>
      <c r="E115" s="142"/>
      <c r="G115" s="133"/>
      <c r="H115" s="133"/>
      <c r="I115" s="133"/>
      <c r="K115" s="142"/>
      <c r="L115" s="142"/>
      <c r="M115" s="142"/>
      <c r="O115" s="133"/>
      <c r="P115" s="133"/>
      <c r="Q115" s="133"/>
      <c r="R115" s="133"/>
      <c r="S115" s="142"/>
      <c r="T115" s="142"/>
      <c r="U115" s="142"/>
      <c r="W115" s="133"/>
      <c r="X115" s="133"/>
      <c r="Y115" s="133"/>
      <c r="Z115" s="193"/>
      <c r="AA115" s="142"/>
      <c r="AB115" s="142"/>
      <c r="AC115" s="142"/>
      <c r="AE115" s="133"/>
      <c r="AF115" s="133"/>
      <c r="AG115" s="133"/>
      <c r="AI115" s="142"/>
      <c r="AJ115" s="142"/>
      <c r="AK115" s="142"/>
      <c r="AM115" s="133"/>
      <c r="AN115" s="133"/>
      <c r="AO115" s="133"/>
      <c r="AP115" s="133"/>
      <c r="AQ115" s="142"/>
      <c r="AR115" s="142"/>
      <c r="AS115" s="142"/>
      <c r="AU115" s="133"/>
      <c r="AV115" s="133"/>
      <c r="AW115" s="133"/>
    </row>
    <row r="116" spans="1:49" s="21" customFormat="1" hidden="1" x14ac:dyDescent="0.25">
      <c r="A116" s="32" t="s">
        <v>89</v>
      </c>
      <c r="C116" s="142"/>
      <c r="D116" s="142"/>
      <c r="E116" s="142"/>
      <c r="G116" s="133"/>
      <c r="H116" s="133"/>
      <c r="I116" s="133"/>
      <c r="K116" s="142"/>
      <c r="L116" s="142"/>
      <c r="M116" s="142"/>
      <c r="O116" s="133"/>
      <c r="P116" s="133"/>
      <c r="Q116" s="133"/>
      <c r="R116" s="133"/>
      <c r="S116" s="142"/>
      <c r="T116" s="142"/>
      <c r="U116" s="142"/>
      <c r="W116" s="133"/>
      <c r="X116" s="133"/>
      <c r="Y116" s="133"/>
      <c r="Z116" s="193"/>
      <c r="AA116" s="142"/>
      <c r="AB116" s="142"/>
      <c r="AC116" s="142"/>
      <c r="AE116" s="133"/>
      <c r="AF116" s="133"/>
      <c r="AG116" s="133"/>
      <c r="AI116" s="142"/>
      <c r="AJ116" s="142"/>
      <c r="AK116" s="142"/>
      <c r="AM116" s="133"/>
      <c r="AN116" s="133"/>
      <c r="AO116" s="133"/>
      <c r="AP116" s="133"/>
      <c r="AQ116" s="142"/>
      <c r="AR116" s="142"/>
      <c r="AS116" s="142"/>
      <c r="AU116" s="133"/>
      <c r="AV116" s="133"/>
      <c r="AW116" s="133"/>
    </row>
    <row r="117" spans="1:49" s="21" customFormat="1" hidden="1" x14ac:dyDescent="0.25">
      <c r="A117" s="41" t="s">
        <v>90</v>
      </c>
      <c r="C117" s="142"/>
      <c r="D117" s="142"/>
      <c r="E117" s="142"/>
      <c r="G117" s="133"/>
      <c r="H117" s="133"/>
      <c r="I117" s="133"/>
      <c r="K117" s="142"/>
      <c r="L117" s="142"/>
      <c r="M117" s="142"/>
      <c r="O117" s="133"/>
      <c r="P117" s="133"/>
      <c r="Q117" s="133"/>
      <c r="R117" s="133"/>
      <c r="S117" s="142"/>
      <c r="T117" s="142"/>
      <c r="U117" s="142"/>
      <c r="W117" s="133"/>
      <c r="X117" s="133"/>
      <c r="Y117" s="133"/>
      <c r="Z117" s="193"/>
      <c r="AA117" s="142"/>
      <c r="AB117" s="142"/>
      <c r="AC117" s="142"/>
      <c r="AE117" s="133"/>
      <c r="AF117" s="133"/>
      <c r="AG117" s="133"/>
      <c r="AI117" s="142"/>
      <c r="AJ117" s="142"/>
      <c r="AK117" s="142"/>
      <c r="AM117" s="133"/>
      <c r="AN117" s="133"/>
      <c r="AO117" s="133"/>
      <c r="AP117" s="133"/>
      <c r="AQ117" s="142"/>
      <c r="AR117" s="142"/>
      <c r="AS117" s="142"/>
      <c r="AU117" s="133"/>
      <c r="AV117" s="133"/>
      <c r="AW117" s="133"/>
    </row>
    <row r="118" spans="1:49" s="21" customFormat="1" hidden="1" x14ac:dyDescent="0.25">
      <c r="A118" s="36" t="s">
        <v>91</v>
      </c>
      <c r="C118" s="142"/>
      <c r="D118" s="142"/>
      <c r="E118" s="142"/>
      <c r="G118" s="133"/>
      <c r="H118" s="133"/>
      <c r="I118" s="133"/>
      <c r="K118" s="142"/>
      <c r="L118" s="142"/>
      <c r="M118" s="142"/>
      <c r="O118" s="133"/>
      <c r="P118" s="133"/>
      <c r="Q118" s="133"/>
      <c r="R118" s="133"/>
      <c r="S118" s="142"/>
      <c r="T118" s="142"/>
      <c r="U118" s="142"/>
      <c r="W118" s="133"/>
      <c r="X118" s="133"/>
      <c r="Y118" s="133"/>
      <c r="Z118" s="193"/>
      <c r="AA118" s="142"/>
      <c r="AB118" s="142"/>
      <c r="AC118" s="142"/>
      <c r="AE118" s="133"/>
      <c r="AF118" s="133"/>
      <c r="AG118" s="133"/>
      <c r="AI118" s="142"/>
      <c r="AJ118" s="142"/>
      <c r="AK118" s="142"/>
      <c r="AM118" s="133"/>
      <c r="AN118" s="133"/>
      <c r="AO118" s="133"/>
      <c r="AP118" s="133"/>
      <c r="AQ118" s="142"/>
      <c r="AR118" s="142"/>
      <c r="AS118" s="142"/>
      <c r="AU118" s="133"/>
      <c r="AV118" s="133"/>
      <c r="AW118" s="133"/>
    </row>
    <row r="119" spans="1:49" s="21" customFormat="1" hidden="1" x14ac:dyDescent="0.25">
      <c r="A119" s="38" t="s">
        <v>92</v>
      </c>
      <c r="C119" s="142"/>
      <c r="D119" s="142"/>
      <c r="E119" s="142"/>
      <c r="G119" s="133"/>
      <c r="H119" s="133"/>
      <c r="I119" s="133"/>
      <c r="K119" s="142"/>
      <c r="L119" s="142"/>
      <c r="M119" s="142"/>
      <c r="O119" s="133"/>
      <c r="P119" s="133"/>
      <c r="Q119" s="133"/>
      <c r="R119" s="133"/>
      <c r="S119" s="142"/>
      <c r="T119" s="142"/>
      <c r="U119" s="142"/>
      <c r="W119" s="133"/>
      <c r="X119" s="133"/>
      <c r="Y119" s="133"/>
      <c r="Z119" s="193"/>
      <c r="AA119" s="142"/>
      <c r="AB119" s="142"/>
      <c r="AC119" s="142"/>
      <c r="AE119" s="133"/>
      <c r="AF119" s="133"/>
      <c r="AG119" s="133"/>
      <c r="AI119" s="142"/>
      <c r="AJ119" s="142"/>
      <c r="AK119" s="142"/>
      <c r="AM119" s="133"/>
      <c r="AN119" s="133"/>
      <c r="AO119" s="133"/>
      <c r="AP119" s="133"/>
      <c r="AQ119" s="142"/>
      <c r="AR119" s="142"/>
      <c r="AS119" s="142"/>
      <c r="AU119" s="133"/>
      <c r="AV119" s="133"/>
      <c r="AW119" s="133"/>
    </row>
    <row r="120" spans="1:49" s="21" customFormat="1" hidden="1" x14ac:dyDescent="0.25">
      <c r="A120" s="39" t="s">
        <v>93</v>
      </c>
      <c r="C120" s="142"/>
      <c r="D120" s="142"/>
      <c r="E120" s="142"/>
      <c r="G120" s="133"/>
      <c r="H120" s="133"/>
      <c r="I120" s="133"/>
      <c r="K120" s="142"/>
      <c r="L120" s="142"/>
      <c r="M120" s="142"/>
      <c r="O120" s="133"/>
      <c r="P120" s="133"/>
      <c r="Q120" s="133"/>
      <c r="R120" s="133"/>
      <c r="S120" s="142"/>
      <c r="T120" s="142"/>
      <c r="U120" s="142"/>
      <c r="W120" s="133"/>
      <c r="X120" s="133"/>
      <c r="Y120" s="133"/>
      <c r="Z120" s="193"/>
      <c r="AA120" s="142"/>
      <c r="AB120" s="142"/>
      <c r="AC120" s="142"/>
      <c r="AE120" s="133"/>
      <c r="AF120" s="133"/>
      <c r="AG120" s="133"/>
      <c r="AI120" s="142"/>
      <c r="AJ120" s="142"/>
      <c r="AK120" s="142"/>
      <c r="AM120" s="133"/>
      <c r="AN120" s="133"/>
      <c r="AO120" s="133"/>
      <c r="AP120" s="133"/>
      <c r="AQ120" s="142"/>
      <c r="AR120" s="142"/>
      <c r="AS120" s="142"/>
      <c r="AU120" s="133"/>
      <c r="AV120" s="133"/>
      <c r="AW120" s="133"/>
    </row>
    <row r="121" spans="1:49" s="21" customFormat="1" hidden="1" x14ac:dyDescent="0.25">
      <c r="A121" s="32" t="s">
        <v>94</v>
      </c>
      <c r="C121" s="142"/>
      <c r="D121" s="142"/>
      <c r="E121" s="142"/>
      <c r="G121" s="133"/>
      <c r="H121" s="133"/>
      <c r="I121" s="133"/>
      <c r="K121" s="142"/>
      <c r="L121" s="142"/>
      <c r="M121" s="142"/>
      <c r="O121" s="133"/>
      <c r="P121" s="133"/>
      <c r="Q121" s="133"/>
      <c r="R121" s="133"/>
      <c r="S121" s="142"/>
      <c r="T121" s="142"/>
      <c r="U121" s="142"/>
      <c r="W121" s="133"/>
      <c r="X121" s="133"/>
      <c r="Y121" s="133"/>
      <c r="Z121" s="193"/>
      <c r="AA121" s="142"/>
      <c r="AB121" s="142"/>
      <c r="AC121" s="142"/>
      <c r="AE121" s="133"/>
      <c r="AF121" s="133"/>
      <c r="AG121" s="133"/>
      <c r="AI121" s="142"/>
      <c r="AJ121" s="142"/>
      <c r="AK121" s="142"/>
      <c r="AM121" s="133"/>
      <c r="AN121" s="133"/>
      <c r="AO121" s="133"/>
      <c r="AP121" s="133"/>
      <c r="AQ121" s="142"/>
      <c r="AR121" s="142"/>
      <c r="AS121" s="142"/>
      <c r="AU121" s="133"/>
      <c r="AV121" s="133"/>
      <c r="AW121" s="133"/>
    </row>
    <row r="122" spans="1:49" s="21" customFormat="1" hidden="1" x14ac:dyDescent="0.25">
      <c r="A122" s="27" t="s">
        <v>95</v>
      </c>
      <c r="C122" s="142"/>
      <c r="D122" s="142"/>
      <c r="E122" s="142"/>
      <c r="G122" s="133"/>
      <c r="H122" s="133"/>
      <c r="I122" s="133"/>
      <c r="K122" s="142"/>
      <c r="L122" s="142"/>
      <c r="M122" s="142"/>
      <c r="O122" s="133"/>
      <c r="P122" s="133"/>
      <c r="Q122" s="133"/>
      <c r="R122" s="133"/>
      <c r="S122" s="142"/>
      <c r="T122" s="142"/>
      <c r="U122" s="142"/>
      <c r="W122" s="133"/>
      <c r="X122" s="133"/>
      <c r="Y122" s="133"/>
      <c r="Z122" s="193"/>
      <c r="AA122" s="142"/>
      <c r="AB122" s="142"/>
      <c r="AC122" s="142"/>
      <c r="AE122" s="133"/>
      <c r="AF122" s="133"/>
      <c r="AG122" s="133"/>
      <c r="AI122" s="142"/>
      <c r="AJ122" s="142"/>
      <c r="AK122" s="142"/>
      <c r="AM122" s="133"/>
      <c r="AN122" s="133"/>
      <c r="AO122" s="133"/>
      <c r="AP122" s="133"/>
      <c r="AQ122" s="142"/>
      <c r="AR122" s="142"/>
      <c r="AS122" s="142"/>
      <c r="AU122" s="133"/>
      <c r="AV122" s="133"/>
      <c r="AW122" s="133"/>
    </row>
    <row r="123" spans="1:49" s="21" customFormat="1" hidden="1" x14ac:dyDescent="0.25">
      <c r="A123" s="154" t="s">
        <v>232</v>
      </c>
      <c r="C123" s="142"/>
      <c r="D123" s="142"/>
      <c r="E123" s="142"/>
      <c r="G123" s="133"/>
      <c r="H123" s="133"/>
      <c r="I123" s="133"/>
      <c r="K123" s="142"/>
      <c r="L123" s="142"/>
      <c r="M123" s="142"/>
      <c r="O123" s="133"/>
      <c r="P123" s="133"/>
      <c r="Q123" s="133"/>
      <c r="R123" s="133"/>
      <c r="S123" s="142"/>
      <c r="T123" s="142"/>
      <c r="U123" s="142"/>
      <c r="W123" s="133"/>
      <c r="X123" s="133"/>
      <c r="Y123" s="133"/>
      <c r="Z123" s="193"/>
      <c r="AA123" s="142"/>
      <c r="AB123" s="142"/>
      <c r="AC123" s="142"/>
      <c r="AE123" s="133"/>
      <c r="AF123" s="133"/>
      <c r="AG123" s="133"/>
      <c r="AI123" s="142"/>
      <c r="AJ123" s="142"/>
      <c r="AK123" s="142"/>
      <c r="AM123" s="133"/>
      <c r="AN123" s="133"/>
      <c r="AO123" s="133"/>
      <c r="AP123" s="133"/>
      <c r="AQ123" s="142"/>
      <c r="AR123" s="142"/>
      <c r="AS123" s="142"/>
      <c r="AU123" s="133"/>
      <c r="AV123" s="133"/>
      <c r="AW123" s="133"/>
    </row>
    <row r="124" spans="1:49" s="21" customFormat="1" hidden="1" x14ac:dyDescent="0.25">
      <c r="A124" s="168" t="s">
        <v>266</v>
      </c>
      <c r="C124" s="142"/>
      <c r="D124" s="142"/>
      <c r="E124" s="142"/>
      <c r="G124" s="133"/>
      <c r="H124" s="133"/>
      <c r="I124" s="133"/>
      <c r="K124" s="142"/>
      <c r="L124" s="142"/>
      <c r="M124" s="142"/>
      <c r="O124" s="133"/>
      <c r="P124" s="133"/>
      <c r="Q124" s="133"/>
      <c r="R124" s="133"/>
      <c r="S124" s="142"/>
      <c r="T124" s="142"/>
      <c r="U124" s="142"/>
      <c r="W124" s="133"/>
      <c r="X124" s="133"/>
      <c r="Y124" s="133"/>
      <c r="Z124" s="193"/>
      <c r="AA124" s="142"/>
      <c r="AB124" s="142"/>
      <c r="AC124" s="142"/>
      <c r="AE124" s="133"/>
      <c r="AF124" s="133"/>
      <c r="AG124" s="133"/>
      <c r="AI124" s="142"/>
      <c r="AJ124" s="142"/>
      <c r="AK124" s="142"/>
      <c r="AM124" s="133"/>
      <c r="AN124" s="133"/>
      <c r="AO124" s="133"/>
      <c r="AP124" s="133"/>
      <c r="AQ124" s="142"/>
      <c r="AR124" s="142"/>
      <c r="AS124" s="142"/>
      <c r="AU124" s="133"/>
      <c r="AV124" s="133"/>
      <c r="AW124" s="133"/>
    </row>
    <row r="125" spans="1:49" s="21" customFormat="1" hidden="1" x14ac:dyDescent="0.25">
      <c r="A125" s="184" t="s">
        <v>290</v>
      </c>
      <c r="C125" s="142"/>
      <c r="D125" s="142"/>
      <c r="E125" s="142"/>
      <c r="G125" s="133"/>
      <c r="H125" s="133"/>
      <c r="I125" s="133"/>
      <c r="K125" s="142"/>
      <c r="L125" s="142"/>
      <c r="M125" s="142"/>
      <c r="O125" s="133"/>
      <c r="P125" s="133"/>
      <c r="Q125" s="133"/>
      <c r="R125" s="133"/>
      <c r="S125" s="142"/>
      <c r="T125" s="142"/>
      <c r="U125" s="142"/>
      <c r="W125" s="133"/>
      <c r="X125" s="133"/>
      <c r="Y125" s="133"/>
      <c r="Z125" s="193"/>
      <c r="AA125" s="142"/>
      <c r="AB125" s="142"/>
      <c r="AC125" s="142"/>
      <c r="AE125" s="133"/>
      <c r="AF125" s="133"/>
      <c r="AG125" s="133"/>
      <c r="AI125" s="142"/>
      <c r="AJ125" s="142"/>
      <c r="AK125" s="142"/>
      <c r="AM125" s="133"/>
      <c r="AN125" s="133"/>
      <c r="AO125" s="133"/>
      <c r="AP125" s="133"/>
      <c r="AQ125" s="142"/>
      <c r="AR125" s="142"/>
      <c r="AS125" s="142"/>
      <c r="AU125" s="133"/>
      <c r="AV125" s="133"/>
      <c r="AW125" s="133"/>
    </row>
    <row r="126" spans="1:49" s="21" customFormat="1" hidden="1" x14ac:dyDescent="0.25">
      <c r="A126" s="184" t="s">
        <v>289</v>
      </c>
      <c r="C126" s="142"/>
      <c r="D126" s="142"/>
      <c r="E126" s="142"/>
      <c r="G126" s="133"/>
      <c r="H126" s="133"/>
      <c r="I126" s="133"/>
      <c r="K126" s="142"/>
      <c r="L126" s="142"/>
      <c r="M126" s="142"/>
      <c r="O126" s="133"/>
      <c r="P126" s="133"/>
      <c r="Q126" s="133"/>
      <c r="R126" s="133"/>
      <c r="S126" s="142"/>
      <c r="T126" s="142"/>
      <c r="U126" s="142"/>
      <c r="W126" s="133"/>
      <c r="X126" s="133"/>
      <c r="Y126" s="133"/>
      <c r="Z126" s="193"/>
      <c r="AA126" s="142"/>
      <c r="AB126" s="142"/>
      <c r="AC126" s="142"/>
      <c r="AE126" s="133"/>
      <c r="AF126" s="133"/>
      <c r="AG126" s="133"/>
      <c r="AI126" s="142"/>
      <c r="AJ126" s="142"/>
      <c r="AK126" s="142"/>
      <c r="AM126" s="133"/>
      <c r="AN126" s="133"/>
      <c r="AO126" s="133"/>
      <c r="AP126" s="133"/>
      <c r="AQ126" s="142"/>
      <c r="AR126" s="142"/>
      <c r="AS126" s="142"/>
      <c r="AU126" s="133"/>
      <c r="AV126" s="133"/>
      <c r="AW126" s="133"/>
    </row>
    <row r="127" spans="1:49" s="21" customFormat="1" hidden="1" x14ac:dyDescent="0.25">
      <c r="A127" s="41" t="s">
        <v>96</v>
      </c>
      <c r="C127" s="142"/>
      <c r="D127" s="142"/>
      <c r="E127" s="142"/>
      <c r="G127" s="133"/>
      <c r="H127" s="133"/>
      <c r="I127" s="133"/>
      <c r="K127" s="142"/>
      <c r="L127" s="142"/>
      <c r="M127" s="142"/>
      <c r="O127" s="133"/>
      <c r="P127" s="133"/>
      <c r="Q127" s="133"/>
      <c r="R127" s="133"/>
      <c r="S127" s="142"/>
      <c r="T127" s="142"/>
      <c r="U127" s="142"/>
      <c r="W127" s="133"/>
      <c r="X127" s="133"/>
      <c r="Y127" s="133"/>
      <c r="Z127" s="193"/>
      <c r="AA127" s="142"/>
      <c r="AB127" s="142"/>
      <c r="AC127" s="142"/>
      <c r="AE127" s="133"/>
      <c r="AF127" s="133"/>
      <c r="AG127" s="133"/>
      <c r="AI127" s="142"/>
      <c r="AJ127" s="142"/>
      <c r="AK127" s="142"/>
      <c r="AM127" s="133"/>
      <c r="AN127" s="133"/>
      <c r="AO127" s="133"/>
      <c r="AP127" s="133"/>
      <c r="AQ127" s="142"/>
      <c r="AR127" s="142"/>
      <c r="AS127" s="142"/>
      <c r="AU127" s="133"/>
      <c r="AV127" s="133"/>
      <c r="AW127" s="133"/>
    </row>
    <row r="128" spans="1:49" s="21" customFormat="1" hidden="1" x14ac:dyDescent="0.25">
      <c r="A128" s="32" t="s">
        <v>97</v>
      </c>
      <c r="C128" s="142"/>
      <c r="D128" s="142"/>
      <c r="E128" s="142"/>
      <c r="G128" s="133"/>
      <c r="H128" s="133"/>
      <c r="I128" s="133"/>
      <c r="K128" s="142"/>
      <c r="L128" s="142"/>
      <c r="M128" s="142"/>
      <c r="O128" s="133"/>
      <c r="P128" s="133"/>
      <c r="Q128" s="133"/>
      <c r="R128" s="133"/>
      <c r="S128" s="142"/>
      <c r="T128" s="142"/>
      <c r="U128" s="142"/>
      <c r="W128" s="133"/>
      <c r="X128" s="133"/>
      <c r="Y128" s="133"/>
      <c r="Z128" s="193"/>
      <c r="AA128" s="142"/>
      <c r="AB128" s="142"/>
      <c r="AC128" s="142"/>
      <c r="AE128" s="133"/>
      <c r="AF128" s="133"/>
      <c r="AG128" s="133"/>
      <c r="AI128" s="142"/>
      <c r="AJ128" s="142"/>
      <c r="AK128" s="142"/>
      <c r="AM128" s="133"/>
      <c r="AN128" s="133"/>
      <c r="AO128" s="133"/>
      <c r="AP128" s="133"/>
      <c r="AQ128" s="142"/>
      <c r="AR128" s="142"/>
      <c r="AS128" s="142"/>
      <c r="AU128" s="133"/>
      <c r="AV128" s="133"/>
      <c r="AW128" s="133"/>
    </row>
    <row r="129" spans="1:49" s="21" customFormat="1" hidden="1" x14ac:dyDescent="0.25">
      <c r="A129" s="32" t="s">
        <v>98</v>
      </c>
      <c r="C129" s="142"/>
      <c r="D129" s="142"/>
      <c r="E129" s="142"/>
      <c r="G129" s="133"/>
      <c r="H129" s="133"/>
      <c r="I129" s="133"/>
      <c r="K129" s="142"/>
      <c r="L129" s="142"/>
      <c r="M129" s="142"/>
      <c r="O129" s="133"/>
      <c r="P129" s="133"/>
      <c r="Q129" s="133"/>
      <c r="R129" s="133"/>
      <c r="S129" s="142"/>
      <c r="T129" s="142"/>
      <c r="U129" s="142"/>
      <c r="W129" s="133"/>
      <c r="X129" s="133"/>
      <c r="Y129" s="133"/>
      <c r="Z129" s="193"/>
      <c r="AA129" s="142"/>
      <c r="AB129" s="142"/>
      <c r="AC129" s="142"/>
      <c r="AE129" s="133"/>
      <c r="AF129" s="133"/>
      <c r="AG129" s="133"/>
      <c r="AI129" s="142"/>
      <c r="AJ129" s="142"/>
      <c r="AK129" s="142"/>
      <c r="AM129" s="133"/>
      <c r="AN129" s="133"/>
      <c r="AO129" s="133"/>
      <c r="AP129" s="133"/>
      <c r="AQ129" s="142"/>
      <c r="AR129" s="142"/>
      <c r="AS129" s="142"/>
      <c r="AU129" s="133"/>
      <c r="AV129" s="133"/>
      <c r="AW129" s="133"/>
    </row>
    <row r="130" spans="1:49" s="21" customFormat="1" hidden="1" x14ac:dyDescent="0.25">
      <c r="A130" s="184" t="s">
        <v>287</v>
      </c>
      <c r="C130" s="142"/>
      <c r="D130" s="142"/>
      <c r="E130" s="142"/>
      <c r="G130" s="133"/>
      <c r="H130" s="133"/>
      <c r="I130" s="133"/>
      <c r="K130" s="142"/>
      <c r="L130" s="142"/>
      <c r="M130" s="142"/>
      <c r="O130" s="133"/>
      <c r="P130" s="133"/>
      <c r="Q130" s="133"/>
      <c r="R130" s="133"/>
      <c r="S130" s="142"/>
      <c r="T130" s="142"/>
      <c r="U130" s="142"/>
      <c r="W130" s="133"/>
      <c r="X130" s="133"/>
      <c r="Y130" s="133"/>
      <c r="Z130" s="193"/>
      <c r="AA130" s="142"/>
      <c r="AB130" s="142"/>
      <c r="AC130" s="142"/>
      <c r="AE130" s="133"/>
      <c r="AF130" s="133"/>
      <c r="AG130" s="133"/>
      <c r="AI130" s="142"/>
      <c r="AJ130" s="142"/>
      <c r="AK130" s="142"/>
      <c r="AM130" s="133"/>
      <c r="AN130" s="133"/>
      <c r="AO130" s="133"/>
      <c r="AP130" s="133"/>
      <c r="AQ130" s="142"/>
      <c r="AR130" s="142"/>
      <c r="AS130" s="142"/>
      <c r="AU130" s="133"/>
      <c r="AV130" s="133"/>
      <c r="AW130" s="133"/>
    </row>
    <row r="131" spans="1:49" s="21" customFormat="1" hidden="1" x14ac:dyDescent="0.25">
      <c r="A131" s="32" t="s">
        <v>99</v>
      </c>
      <c r="C131" s="142"/>
      <c r="D131" s="142"/>
      <c r="E131" s="142"/>
      <c r="G131" s="133"/>
      <c r="H131" s="133"/>
      <c r="I131" s="133"/>
      <c r="K131" s="142"/>
      <c r="L131" s="142"/>
      <c r="M131" s="142"/>
      <c r="O131" s="133"/>
      <c r="P131" s="133"/>
      <c r="Q131" s="133"/>
      <c r="R131" s="133"/>
      <c r="S131" s="142"/>
      <c r="T131" s="142"/>
      <c r="U131" s="142"/>
      <c r="W131" s="133"/>
      <c r="X131" s="133"/>
      <c r="Y131" s="133"/>
      <c r="Z131" s="193"/>
      <c r="AA131" s="142"/>
      <c r="AB131" s="142"/>
      <c r="AC131" s="142"/>
      <c r="AE131" s="133"/>
      <c r="AF131" s="133"/>
      <c r="AG131" s="133"/>
      <c r="AI131" s="142"/>
      <c r="AJ131" s="142"/>
      <c r="AK131" s="142"/>
      <c r="AM131" s="133"/>
      <c r="AN131" s="133"/>
      <c r="AO131" s="133"/>
      <c r="AP131" s="133"/>
      <c r="AQ131" s="142"/>
      <c r="AR131" s="142"/>
      <c r="AS131" s="142"/>
      <c r="AU131" s="133"/>
      <c r="AV131" s="133"/>
      <c r="AW131" s="133"/>
    </row>
    <row r="132" spans="1:49" s="21" customFormat="1" hidden="1" x14ac:dyDescent="0.25">
      <c r="A132" s="32" t="s">
        <v>100</v>
      </c>
      <c r="C132" s="142"/>
      <c r="D132" s="142"/>
      <c r="E132" s="142"/>
      <c r="G132" s="133"/>
      <c r="H132" s="133"/>
      <c r="I132" s="133"/>
      <c r="K132" s="142"/>
      <c r="L132" s="142"/>
      <c r="M132" s="142"/>
      <c r="O132" s="133"/>
      <c r="P132" s="133"/>
      <c r="Q132" s="133"/>
      <c r="R132" s="133"/>
      <c r="S132" s="142"/>
      <c r="T132" s="142"/>
      <c r="U132" s="142"/>
      <c r="W132" s="133"/>
      <c r="X132" s="133"/>
      <c r="Y132" s="133"/>
      <c r="Z132" s="193"/>
      <c r="AA132" s="142"/>
      <c r="AB132" s="142"/>
      <c r="AC132" s="142"/>
      <c r="AE132" s="133"/>
      <c r="AF132" s="133"/>
      <c r="AG132" s="133"/>
      <c r="AI132" s="142"/>
      <c r="AJ132" s="142"/>
      <c r="AK132" s="142"/>
      <c r="AM132" s="133"/>
      <c r="AN132" s="133"/>
      <c r="AO132" s="133"/>
      <c r="AP132" s="133"/>
      <c r="AQ132" s="142"/>
      <c r="AR132" s="142"/>
      <c r="AS132" s="142"/>
      <c r="AU132" s="133"/>
      <c r="AV132" s="133"/>
      <c r="AW132" s="133"/>
    </row>
    <row r="133" spans="1:49" s="21" customFormat="1" hidden="1" x14ac:dyDescent="0.25">
      <c r="A133" s="184" t="s">
        <v>288</v>
      </c>
      <c r="C133" s="142"/>
      <c r="D133" s="142"/>
      <c r="E133" s="142"/>
      <c r="G133" s="133"/>
      <c r="H133" s="133"/>
      <c r="I133" s="133"/>
      <c r="K133" s="142"/>
      <c r="L133" s="142"/>
      <c r="M133" s="142"/>
      <c r="O133" s="133"/>
      <c r="P133" s="133"/>
      <c r="Q133" s="133"/>
      <c r="R133" s="133"/>
      <c r="S133" s="142"/>
      <c r="T133" s="142"/>
      <c r="U133" s="142"/>
      <c r="W133" s="133"/>
      <c r="X133" s="133"/>
      <c r="Y133" s="133"/>
      <c r="Z133" s="193"/>
      <c r="AA133" s="142"/>
      <c r="AB133" s="142"/>
      <c r="AC133" s="142"/>
      <c r="AE133" s="133"/>
      <c r="AF133" s="133"/>
      <c r="AG133" s="133"/>
      <c r="AI133" s="142"/>
      <c r="AJ133" s="142"/>
      <c r="AK133" s="142"/>
      <c r="AM133" s="133"/>
      <c r="AN133" s="133"/>
      <c r="AO133" s="133"/>
      <c r="AP133" s="133"/>
      <c r="AQ133" s="142"/>
      <c r="AR133" s="142"/>
      <c r="AS133" s="142"/>
      <c r="AU133" s="133"/>
      <c r="AV133" s="133"/>
      <c r="AW133" s="133"/>
    </row>
    <row r="134" spans="1:49" s="21" customFormat="1" hidden="1" x14ac:dyDescent="0.25">
      <c r="A134" s="36" t="s">
        <v>101</v>
      </c>
      <c r="C134" s="142"/>
      <c r="D134" s="142"/>
      <c r="E134" s="142"/>
      <c r="G134" s="133"/>
      <c r="H134" s="133"/>
      <c r="I134" s="133"/>
      <c r="K134" s="142"/>
      <c r="L134" s="142"/>
      <c r="M134" s="142"/>
      <c r="O134" s="133"/>
      <c r="P134" s="133"/>
      <c r="Q134" s="133"/>
      <c r="R134" s="133"/>
      <c r="S134" s="142"/>
      <c r="T134" s="142"/>
      <c r="U134" s="142"/>
      <c r="W134" s="133"/>
      <c r="X134" s="133"/>
      <c r="Y134" s="133"/>
      <c r="Z134" s="193"/>
      <c r="AA134" s="142"/>
      <c r="AB134" s="142"/>
      <c r="AC134" s="142"/>
      <c r="AE134" s="133"/>
      <c r="AF134" s="133"/>
      <c r="AG134" s="133"/>
      <c r="AI134" s="142"/>
      <c r="AJ134" s="142"/>
      <c r="AK134" s="142"/>
      <c r="AM134" s="133"/>
      <c r="AN134" s="133"/>
      <c r="AO134" s="133"/>
      <c r="AP134" s="133"/>
      <c r="AQ134" s="142"/>
      <c r="AR134" s="142"/>
      <c r="AS134" s="142"/>
      <c r="AU134" s="133"/>
      <c r="AV134" s="133"/>
      <c r="AW134" s="133"/>
    </row>
    <row r="135" spans="1:49" s="21" customFormat="1" hidden="1" x14ac:dyDescent="0.25">
      <c r="A135" s="27" t="s">
        <v>102</v>
      </c>
      <c r="C135" s="142"/>
      <c r="D135" s="142"/>
      <c r="E135" s="142"/>
      <c r="G135" s="133"/>
      <c r="H135" s="133"/>
      <c r="I135" s="133"/>
      <c r="K135" s="142"/>
      <c r="L135" s="142"/>
      <c r="M135" s="142"/>
      <c r="O135" s="133"/>
      <c r="P135" s="133"/>
      <c r="Q135" s="133"/>
      <c r="R135" s="133"/>
      <c r="S135" s="142"/>
      <c r="T135" s="142"/>
      <c r="U135" s="142"/>
      <c r="W135" s="133"/>
      <c r="X135" s="133"/>
      <c r="Y135" s="133"/>
      <c r="Z135" s="193"/>
      <c r="AA135" s="142"/>
      <c r="AB135" s="142"/>
      <c r="AC135" s="142"/>
      <c r="AE135" s="133"/>
      <c r="AF135" s="133"/>
      <c r="AG135" s="133"/>
      <c r="AI135" s="142"/>
      <c r="AJ135" s="142"/>
      <c r="AK135" s="142"/>
      <c r="AM135" s="133"/>
      <c r="AN135" s="133"/>
      <c r="AO135" s="133"/>
      <c r="AP135" s="133"/>
      <c r="AQ135" s="142"/>
      <c r="AR135" s="142"/>
      <c r="AS135" s="142"/>
      <c r="AU135" s="133"/>
      <c r="AV135" s="133"/>
      <c r="AW135" s="133"/>
    </row>
    <row r="136" spans="1:49" s="21" customFormat="1" hidden="1" x14ac:dyDescent="0.25">
      <c r="A136" s="32" t="s">
        <v>103</v>
      </c>
      <c r="C136" s="142"/>
      <c r="D136" s="142"/>
      <c r="E136" s="142"/>
      <c r="G136" s="133"/>
      <c r="H136" s="133"/>
      <c r="I136" s="133"/>
      <c r="K136" s="142"/>
      <c r="L136" s="142"/>
      <c r="M136" s="142"/>
      <c r="O136" s="133"/>
      <c r="P136" s="133"/>
      <c r="Q136" s="133"/>
      <c r="R136" s="133"/>
      <c r="S136" s="142"/>
      <c r="T136" s="142"/>
      <c r="U136" s="142"/>
      <c r="W136" s="133"/>
      <c r="X136" s="133"/>
      <c r="Y136" s="133"/>
      <c r="Z136" s="193"/>
      <c r="AA136" s="142"/>
      <c r="AB136" s="142"/>
      <c r="AC136" s="142"/>
      <c r="AE136" s="133"/>
      <c r="AF136" s="133"/>
      <c r="AG136" s="133"/>
      <c r="AI136" s="142"/>
      <c r="AJ136" s="142"/>
      <c r="AK136" s="142"/>
      <c r="AM136" s="133"/>
      <c r="AN136" s="133"/>
      <c r="AO136" s="133"/>
      <c r="AP136" s="133"/>
      <c r="AQ136" s="142"/>
      <c r="AR136" s="142"/>
      <c r="AS136" s="142"/>
      <c r="AU136" s="133"/>
      <c r="AV136" s="133"/>
      <c r="AW136" s="133"/>
    </row>
    <row r="137" spans="1:49" s="21" customFormat="1" hidden="1" x14ac:dyDescent="0.25">
      <c r="A137" s="168" t="s">
        <v>267</v>
      </c>
      <c r="C137" s="142"/>
      <c r="D137" s="142"/>
      <c r="E137" s="142"/>
      <c r="G137" s="133"/>
      <c r="H137" s="133"/>
      <c r="I137" s="133"/>
      <c r="K137" s="142"/>
      <c r="L137" s="142"/>
      <c r="M137" s="142"/>
      <c r="O137" s="133"/>
      <c r="P137" s="133"/>
      <c r="Q137" s="133"/>
      <c r="R137" s="133"/>
      <c r="S137" s="142"/>
      <c r="T137" s="142"/>
      <c r="U137" s="142"/>
      <c r="W137" s="133"/>
      <c r="X137" s="133"/>
      <c r="Y137" s="133"/>
      <c r="Z137" s="193"/>
      <c r="AA137" s="142"/>
      <c r="AB137" s="142"/>
      <c r="AC137" s="142"/>
      <c r="AE137" s="133"/>
      <c r="AF137" s="133"/>
      <c r="AG137" s="133"/>
      <c r="AI137" s="142"/>
      <c r="AJ137" s="142"/>
      <c r="AK137" s="142"/>
      <c r="AM137" s="133"/>
      <c r="AN137" s="133"/>
      <c r="AO137" s="133"/>
      <c r="AP137" s="133"/>
      <c r="AQ137" s="142"/>
      <c r="AR137" s="142"/>
      <c r="AS137" s="142"/>
      <c r="AU137" s="133"/>
      <c r="AV137" s="133"/>
      <c r="AW137" s="133"/>
    </row>
    <row r="138" spans="1:49" s="21" customFormat="1" hidden="1" x14ac:dyDescent="0.25">
      <c r="A138"/>
      <c r="C138" s="142"/>
      <c r="D138" s="142"/>
      <c r="E138" s="142"/>
      <c r="G138" s="133"/>
      <c r="H138" s="133"/>
      <c r="I138" s="133"/>
      <c r="K138" s="142"/>
      <c r="L138" s="142"/>
      <c r="M138" s="142"/>
      <c r="O138" s="133"/>
      <c r="P138" s="133"/>
      <c r="Q138" s="133"/>
      <c r="R138" s="133"/>
      <c r="S138" s="142"/>
      <c r="T138" s="142"/>
      <c r="U138" s="142"/>
      <c r="W138" s="133"/>
      <c r="X138" s="133"/>
      <c r="Y138" s="133"/>
      <c r="Z138" s="193"/>
      <c r="AA138" s="142"/>
      <c r="AB138" s="142"/>
      <c r="AC138" s="142"/>
      <c r="AE138" s="133"/>
      <c r="AF138" s="133"/>
      <c r="AG138" s="133"/>
      <c r="AI138" s="142"/>
      <c r="AJ138" s="142"/>
      <c r="AK138" s="142"/>
      <c r="AM138" s="133"/>
      <c r="AN138" s="133"/>
      <c r="AO138" s="133"/>
      <c r="AP138" s="133"/>
      <c r="AQ138" s="142"/>
      <c r="AR138" s="142"/>
      <c r="AS138" s="142"/>
      <c r="AU138" s="133"/>
      <c r="AV138" s="133"/>
      <c r="AW138" s="133"/>
    </row>
    <row r="139" spans="1:49" s="21" customFormat="1" ht="13" x14ac:dyDescent="0.3">
      <c r="A139" s="42" t="s">
        <v>104</v>
      </c>
      <c r="C139" s="130">
        <f t="shared" ref="C139:C146" si="48">G139*F139</f>
        <v>0</v>
      </c>
      <c r="D139" s="130">
        <f t="shared" ref="D139:D146" si="49">F139*H139</f>
        <v>0</v>
      </c>
      <c r="E139" s="130">
        <f t="shared" ref="E139:E146" si="50">F139*I139</f>
        <v>0</v>
      </c>
      <c r="F139" s="132">
        <v>0</v>
      </c>
      <c r="G139" s="131">
        <v>0.01</v>
      </c>
      <c r="H139" s="131">
        <v>9.5999999999999992E-3</v>
      </c>
      <c r="I139" s="131">
        <f t="shared" ref="I139:I146" si="51">G139-H139</f>
        <v>4.0000000000000105E-4</v>
      </c>
      <c r="K139" s="130">
        <f t="shared" ref="K139:K146" si="52">ROUND(G139*$K$1*N139,1)</f>
        <v>9.5</v>
      </c>
      <c r="L139" s="130">
        <f t="shared" ref="L139:L146" si="53">ROUND(H139*$K$1*N139,1)</f>
        <v>9.1</v>
      </c>
      <c r="M139" s="130">
        <f t="shared" ref="M139:M146" si="54">K139-L139</f>
        <v>0.40000000000000036</v>
      </c>
      <c r="N139" s="18">
        <v>1000</v>
      </c>
      <c r="O139" s="131">
        <f>ROUND(G139*$K$1,4)</f>
        <v>9.4999999999999998E-3</v>
      </c>
      <c r="P139" s="131">
        <f>O139</f>
        <v>9.4999999999999998E-3</v>
      </c>
      <c r="Q139" s="131">
        <f>O139-P139</f>
        <v>0</v>
      </c>
      <c r="R139" s="203"/>
      <c r="S139" s="130">
        <f t="shared" ref="S139:S146" si="55">ROUND(G139*$S$1*V139,1)</f>
        <v>22.5</v>
      </c>
      <c r="T139" s="130">
        <f t="shared" ref="T139:T146" si="56">ROUND(H139*$S$1*V139,1)</f>
        <v>21.6</v>
      </c>
      <c r="U139" s="130">
        <f t="shared" ref="U139:U146" si="57">S139-T139</f>
        <v>0.89999999999999858</v>
      </c>
      <c r="V139" s="18">
        <v>2500</v>
      </c>
      <c r="W139" s="131">
        <f t="shared" ref="W139:W146" si="58">ROUND(G139*$S$1,4)</f>
        <v>8.9999999999999993E-3</v>
      </c>
      <c r="X139" s="131">
        <v>9.1000000000000004E-3</v>
      </c>
      <c r="Y139" s="131">
        <f t="shared" ref="Y139:Y146" si="59">W139-X139</f>
        <v>-1.0000000000000113E-4</v>
      </c>
      <c r="Z139" s="193"/>
      <c r="AA139" s="130"/>
      <c r="AB139" s="130"/>
      <c r="AC139" s="130"/>
      <c r="AD139" s="132"/>
      <c r="AE139" s="131"/>
      <c r="AF139" s="131"/>
      <c r="AG139" s="131"/>
      <c r="AI139" s="130"/>
      <c r="AJ139" s="130"/>
      <c r="AK139" s="130"/>
      <c r="AL139" s="132"/>
      <c r="AM139" s="131"/>
      <c r="AN139" s="131"/>
      <c r="AO139" s="131"/>
      <c r="AP139" s="192"/>
      <c r="AQ139" s="130"/>
      <c r="AR139" s="130"/>
      <c r="AS139" s="130"/>
      <c r="AT139" s="132"/>
      <c r="AU139" s="131"/>
      <c r="AV139" s="131"/>
      <c r="AW139" s="131"/>
    </row>
    <row r="140" spans="1:49" s="21" customFormat="1" ht="13" x14ac:dyDescent="0.3">
      <c r="A140" s="42" t="s">
        <v>105</v>
      </c>
      <c r="C140" s="130">
        <f t="shared" si="48"/>
        <v>0</v>
      </c>
      <c r="D140" s="130">
        <f t="shared" si="49"/>
        <v>0</v>
      </c>
      <c r="E140" s="130">
        <f t="shared" si="50"/>
        <v>0</v>
      </c>
      <c r="F140" s="132">
        <v>0</v>
      </c>
      <c r="G140" s="131">
        <v>0.01</v>
      </c>
      <c r="H140" s="131">
        <v>9.5999999999999992E-3</v>
      </c>
      <c r="I140" s="131">
        <f t="shared" si="51"/>
        <v>4.0000000000000105E-4</v>
      </c>
      <c r="K140" s="130">
        <f t="shared" si="52"/>
        <v>9.5</v>
      </c>
      <c r="L140" s="130">
        <f t="shared" si="53"/>
        <v>9.1</v>
      </c>
      <c r="M140" s="130">
        <f t="shared" si="54"/>
        <v>0.40000000000000036</v>
      </c>
      <c r="N140" s="18">
        <v>1000</v>
      </c>
      <c r="O140" s="131">
        <f t="shared" ref="O140:O146" si="60">ROUND(G140*$K$1,4)</f>
        <v>9.4999999999999998E-3</v>
      </c>
      <c r="P140" s="131">
        <f t="shared" ref="P140:P146" si="61">O140</f>
        <v>9.4999999999999998E-3</v>
      </c>
      <c r="Q140" s="131">
        <f t="shared" ref="Q140:Q146" si="62">O140-P140</f>
        <v>0</v>
      </c>
      <c r="R140" s="203"/>
      <c r="S140" s="130">
        <f t="shared" si="55"/>
        <v>22.5</v>
      </c>
      <c r="T140" s="130">
        <f t="shared" si="56"/>
        <v>21.6</v>
      </c>
      <c r="U140" s="130">
        <f t="shared" si="57"/>
        <v>0.89999999999999858</v>
      </c>
      <c r="V140" s="18">
        <v>2500</v>
      </c>
      <c r="W140" s="131">
        <f t="shared" si="58"/>
        <v>8.9999999999999993E-3</v>
      </c>
      <c r="X140" s="131">
        <v>9.1000000000000004E-3</v>
      </c>
      <c r="Y140" s="131">
        <f t="shared" si="59"/>
        <v>-1.0000000000000113E-4</v>
      </c>
      <c r="Z140" s="193"/>
      <c r="AA140" s="130"/>
      <c r="AB140" s="130"/>
      <c r="AC140" s="130"/>
      <c r="AD140" s="132"/>
      <c r="AE140" s="131"/>
      <c r="AF140" s="131"/>
      <c r="AG140" s="131"/>
      <c r="AI140" s="130"/>
      <c r="AJ140" s="130"/>
      <c r="AK140" s="130"/>
      <c r="AL140" s="132"/>
      <c r="AM140" s="131"/>
      <c r="AN140" s="131"/>
      <c r="AO140" s="131"/>
      <c r="AP140" s="192"/>
      <c r="AQ140" s="130"/>
      <c r="AR140" s="130"/>
      <c r="AS140" s="130"/>
      <c r="AT140" s="132"/>
      <c r="AU140" s="131"/>
      <c r="AV140" s="131"/>
      <c r="AW140" s="131"/>
    </row>
    <row r="141" spans="1:49" s="21" customFormat="1" ht="13" x14ac:dyDescent="0.3">
      <c r="A141" s="42" t="s">
        <v>274</v>
      </c>
      <c r="C141" s="130">
        <f t="shared" si="48"/>
        <v>0</v>
      </c>
      <c r="D141" s="130">
        <f t="shared" si="49"/>
        <v>0</v>
      </c>
      <c r="E141" s="130">
        <f t="shared" si="50"/>
        <v>0</v>
      </c>
      <c r="F141" s="132">
        <v>0</v>
      </c>
      <c r="G141" s="131">
        <v>1.0500000000000001E-2</v>
      </c>
      <c r="H141" s="131">
        <v>1.01E-2</v>
      </c>
      <c r="I141" s="131">
        <f t="shared" si="51"/>
        <v>4.0000000000000105E-4</v>
      </c>
      <c r="K141" s="130">
        <f t="shared" si="52"/>
        <v>10</v>
      </c>
      <c r="L141" s="130">
        <f t="shared" si="53"/>
        <v>9.6</v>
      </c>
      <c r="M141" s="130">
        <f t="shared" si="54"/>
        <v>0.40000000000000036</v>
      </c>
      <c r="N141" s="18">
        <v>1000</v>
      </c>
      <c r="O141" s="131">
        <f t="shared" si="60"/>
        <v>0.01</v>
      </c>
      <c r="P141" s="131">
        <f t="shared" si="61"/>
        <v>0.01</v>
      </c>
      <c r="Q141" s="131">
        <f t="shared" si="62"/>
        <v>0</v>
      </c>
      <c r="R141" s="203"/>
      <c r="S141" s="130">
        <f t="shared" si="55"/>
        <v>23.6</v>
      </c>
      <c r="T141" s="130">
        <f t="shared" si="56"/>
        <v>22.7</v>
      </c>
      <c r="U141" s="130">
        <f t="shared" si="57"/>
        <v>0.90000000000000213</v>
      </c>
      <c r="V141" s="18">
        <v>2500</v>
      </c>
      <c r="W141" s="131">
        <f t="shared" si="58"/>
        <v>9.4999999999999998E-3</v>
      </c>
      <c r="X141" s="131">
        <v>9.1000000000000004E-3</v>
      </c>
      <c r="Y141" s="131">
        <f t="shared" si="59"/>
        <v>3.9999999999999931E-4</v>
      </c>
      <c r="Z141" s="193"/>
      <c r="AA141" s="130">
        <f t="shared" ref="AA141:AA146" si="63">AE141*AD141</f>
        <v>0</v>
      </c>
      <c r="AB141" s="130">
        <f t="shared" ref="AB141:AB146" si="64">AD141*AF141</f>
        <v>0</v>
      </c>
      <c r="AC141" s="130">
        <f t="shared" ref="AC141:AC146" si="65">AD141*AG141</f>
        <v>0</v>
      </c>
      <c r="AD141" s="132"/>
      <c r="AE141" s="131">
        <v>6.0999999999999999E-2</v>
      </c>
      <c r="AF141" s="131">
        <v>5.8999999999999997E-2</v>
      </c>
      <c r="AG141" s="131">
        <f t="shared" ref="AG141:AG146" si="66">AE141-AF141</f>
        <v>2.0000000000000018E-3</v>
      </c>
      <c r="AI141" s="130">
        <f t="shared" ref="AI141:AI146" si="67">ROUND(AE141*$AI$1*AL141,1)</f>
        <v>58</v>
      </c>
      <c r="AJ141" s="130">
        <f t="shared" ref="AJ141:AJ146" si="68">ROUND(AF141*$AI$1*AL141,1)</f>
        <v>56.1</v>
      </c>
      <c r="AK141" s="130">
        <f t="shared" ref="AK141:AK146" si="69">AI141-AJ141</f>
        <v>1.8999999999999986</v>
      </c>
      <c r="AL141" s="132">
        <v>1000</v>
      </c>
      <c r="AM141" s="131">
        <f t="shared" ref="AM141:AM146" si="70">ROUND(AE141*$AI$1,4)</f>
        <v>5.8000000000000003E-2</v>
      </c>
      <c r="AN141" s="131">
        <f t="shared" ref="AN141:AN146" si="71">AM141</f>
        <v>5.8000000000000003E-2</v>
      </c>
      <c r="AO141" s="131">
        <f t="shared" ref="AO141:AO146" si="72">AM141-AN141</f>
        <v>0</v>
      </c>
      <c r="AP141" s="192"/>
      <c r="AQ141" s="130">
        <f t="shared" ref="AQ141:AQ146" si="73">ROUND(AE141*$AQ$1*AT141,1)</f>
        <v>137.30000000000001</v>
      </c>
      <c r="AR141" s="130">
        <f t="shared" ref="AR141:AR146" si="74">ROUND(AF141*$AQ$1*AT141,1)</f>
        <v>132.80000000000001</v>
      </c>
      <c r="AS141" s="130">
        <f t="shared" ref="AS141:AS146" si="75">AQ141-AR141</f>
        <v>4.5</v>
      </c>
      <c r="AT141" s="132">
        <v>2500</v>
      </c>
      <c r="AU141" s="131">
        <f t="shared" ref="AU141:AU146" si="76">ROUND(AE141*$AQ$1,4)</f>
        <v>5.4899999999999997E-2</v>
      </c>
      <c r="AV141" s="131">
        <f t="shared" ref="AV141:AV146" si="77">AU141</f>
        <v>5.4899999999999997E-2</v>
      </c>
      <c r="AW141" s="131">
        <f t="shared" ref="AW141:AW146" si="78">AU141-AV141</f>
        <v>0</v>
      </c>
    </row>
    <row r="142" spans="1:49" s="21" customFormat="1" ht="13" x14ac:dyDescent="0.3">
      <c r="A142" s="42" t="s">
        <v>255</v>
      </c>
      <c r="C142" s="130">
        <f t="shared" si="48"/>
        <v>0</v>
      </c>
      <c r="D142" s="130">
        <f t="shared" si="49"/>
        <v>0</v>
      </c>
      <c r="E142" s="130">
        <f t="shared" si="50"/>
        <v>0</v>
      </c>
      <c r="F142" s="132">
        <v>0</v>
      </c>
      <c r="G142" s="131">
        <v>1.0500000000000001E-2</v>
      </c>
      <c r="H142" s="131">
        <v>1.01E-2</v>
      </c>
      <c r="I142" s="131">
        <f t="shared" si="51"/>
        <v>4.0000000000000105E-4</v>
      </c>
      <c r="K142" s="130">
        <f t="shared" si="52"/>
        <v>10</v>
      </c>
      <c r="L142" s="130">
        <f t="shared" si="53"/>
        <v>9.6</v>
      </c>
      <c r="M142" s="130">
        <f t="shared" si="54"/>
        <v>0.40000000000000036</v>
      </c>
      <c r="N142" s="18">
        <v>1000</v>
      </c>
      <c r="O142" s="131">
        <f t="shared" si="60"/>
        <v>0.01</v>
      </c>
      <c r="P142" s="131">
        <f t="shared" si="61"/>
        <v>0.01</v>
      </c>
      <c r="Q142" s="131">
        <f t="shared" si="62"/>
        <v>0</v>
      </c>
      <c r="R142" s="203"/>
      <c r="S142" s="130">
        <f t="shared" si="55"/>
        <v>23.6</v>
      </c>
      <c r="T142" s="130">
        <f t="shared" si="56"/>
        <v>22.7</v>
      </c>
      <c r="U142" s="130">
        <f t="shared" si="57"/>
        <v>0.90000000000000213</v>
      </c>
      <c r="V142" s="18">
        <v>2500</v>
      </c>
      <c r="W142" s="131">
        <f t="shared" si="58"/>
        <v>9.4999999999999998E-3</v>
      </c>
      <c r="X142" s="131">
        <v>9.1000000000000004E-3</v>
      </c>
      <c r="Y142" s="131">
        <f t="shared" si="59"/>
        <v>3.9999999999999931E-4</v>
      </c>
      <c r="Z142" s="193"/>
      <c r="AA142" s="130">
        <f t="shared" si="63"/>
        <v>0</v>
      </c>
      <c r="AB142" s="130">
        <f t="shared" si="64"/>
        <v>0</v>
      </c>
      <c r="AC142" s="130">
        <f t="shared" si="65"/>
        <v>0</v>
      </c>
      <c r="AD142" s="132"/>
      <c r="AE142" s="131">
        <v>6.0999999999999999E-2</v>
      </c>
      <c r="AF142" s="131">
        <v>5.8999999999999997E-2</v>
      </c>
      <c r="AG142" s="131">
        <f t="shared" si="66"/>
        <v>2.0000000000000018E-3</v>
      </c>
      <c r="AI142" s="130">
        <f t="shared" si="67"/>
        <v>58</v>
      </c>
      <c r="AJ142" s="130">
        <f t="shared" si="68"/>
        <v>56.1</v>
      </c>
      <c r="AK142" s="130">
        <f t="shared" si="69"/>
        <v>1.8999999999999986</v>
      </c>
      <c r="AL142" s="132">
        <v>1000</v>
      </c>
      <c r="AM142" s="131">
        <f t="shared" si="70"/>
        <v>5.8000000000000003E-2</v>
      </c>
      <c r="AN142" s="131">
        <f t="shared" si="71"/>
        <v>5.8000000000000003E-2</v>
      </c>
      <c r="AO142" s="131">
        <f t="shared" si="72"/>
        <v>0</v>
      </c>
      <c r="AP142" s="192"/>
      <c r="AQ142" s="130">
        <f t="shared" si="73"/>
        <v>137.30000000000001</v>
      </c>
      <c r="AR142" s="130">
        <f t="shared" si="74"/>
        <v>132.80000000000001</v>
      </c>
      <c r="AS142" s="130">
        <f t="shared" si="75"/>
        <v>4.5</v>
      </c>
      <c r="AT142" s="132">
        <v>2500</v>
      </c>
      <c r="AU142" s="131">
        <f t="shared" si="76"/>
        <v>5.4899999999999997E-2</v>
      </c>
      <c r="AV142" s="131">
        <f t="shared" si="77"/>
        <v>5.4899999999999997E-2</v>
      </c>
      <c r="AW142" s="131">
        <f t="shared" si="78"/>
        <v>0</v>
      </c>
    </row>
    <row r="143" spans="1:49" s="21" customFormat="1" ht="13" x14ac:dyDescent="0.3">
      <c r="A143" s="42" t="s">
        <v>256</v>
      </c>
      <c r="C143" s="130">
        <f t="shared" si="48"/>
        <v>0</v>
      </c>
      <c r="D143" s="130">
        <f t="shared" si="49"/>
        <v>0</v>
      </c>
      <c r="E143" s="130">
        <f t="shared" si="50"/>
        <v>0</v>
      </c>
      <c r="F143" s="132">
        <v>0</v>
      </c>
      <c r="G143" s="131">
        <v>1.0500000000000001E-2</v>
      </c>
      <c r="H143" s="131">
        <v>1.01E-2</v>
      </c>
      <c r="I143" s="131">
        <f t="shared" si="51"/>
        <v>4.0000000000000105E-4</v>
      </c>
      <c r="K143" s="130">
        <f t="shared" si="52"/>
        <v>10</v>
      </c>
      <c r="L143" s="130">
        <f t="shared" si="53"/>
        <v>9.6</v>
      </c>
      <c r="M143" s="130">
        <f t="shared" si="54"/>
        <v>0.40000000000000036</v>
      </c>
      <c r="N143" s="18">
        <v>1000</v>
      </c>
      <c r="O143" s="131">
        <f t="shared" si="60"/>
        <v>0.01</v>
      </c>
      <c r="P143" s="131">
        <f t="shared" si="61"/>
        <v>0.01</v>
      </c>
      <c r="Q143" s="131">
        <f t="shared" si="62"/>
        <v>0</v>
      </c>
      <c r="R143" s="203"/>
      <c r="S143" s="130">
        <f t="shared" si="55"/>
        <v>23.6</v>
      </c>
      <c r="T143" s="130">
        <f t="shared" si="56"/>
        <v>22.7</v>
      </c>
      <c r="U143" s="130">
        <f t="shared" si="57"/>
        <v>0.90000000000000213</v>
      </c>
      <c r="V143" s="18">
        <v>2500</v>
      </c>
      <c r="W143" s="131">
        <f t="shared" si="58"/>
        <v>9.4999999999999998E-3</v>
      </c>
      <c r="X143" s="131">
        <v>9.1000000000000004E-3</v>
      </c>
      <c r="Y143" s="131">
        <f t="shared" si="59"/>
        <v>3.9999999999999931E-4</v>
      </c>
      <c r="Z143" s="193"/>
      <c r="AA143" s="130">
        <f t="shared" si="63"/>
        <v>0</v>
      </c>
      <c r="AB143" s="130">
        <f t="shared" si="64"/>
        <v>0</v>
      </c>
      <c r="AC143" s="130">
        <f t="shared" si="65"/>
        <v>0</v>
      </c>
      <c r="AD143" s="132"/>
      <c r="AE143" s="131">
        <v>6.0999999999999999E-2</v>
      </c>
      <c r="AF143" s="131">
        <v>5.8999999999999997E-2</v>
      </c>
      <c r="AG143" s="131">
        <f t="shared" si="66"/>
        <v>2.0000000000000018E-3</v>
      </c>
      <c r="AI143" s="130">
        <f t="shared" si="67"/>
        <v>58</v>
      </c>
      <c r="AJ143" s="130">
        <f t="shared" si="68"/>
        <v>56.1</v>
      </c>
      <c r="AK143" s="130">
        <f t="shared" si="69"/>
        <v>1.8999999999999986</v>
      </c>
      <c r="AL143" s="132">
        <v>1000</v>
      </c>
      <c r="AM143" s="131">
        <f t="shared" si="70"/>
        <v>5.8000000000000003E-2</v>
      </c>
      <c r="AN143" s="131">
        <f t="shared" si="71"/>
        <v>5.8000000000000003E-2</v>
      </c>
      <c r="AO143" s="131">
        <f t="shared" si="72"/>
        <v>0</v>
      </c>
      <c r="AP143" s="192"/>
      <c r="AQ143" s="130">
        <f t="shared" si="73"/>
        <v>137.30000000000001</v>
      </c>
      <c r="AR143" s="130">
        <f t="shared" si="74"/>
        <v>132.80000000000001</v>
      </c>
      <c r="AS143" s="130">
        <f t="shared" si="75"/>
        <v>4.5</v>
      </c>
      <c r="AT143" s="132">
        <v>2500</v>
      </c>
      <c r="AU143" s="131">
        <f t="shared" si="76"/>
        <v>5.4899999999999997E-2</v>
      </c>
      <c r="AV143" s="131">
        <f t="shared" si="77"/>
        <v>5.4899999999999997E-2</v>
      </c>
      <c r="AW143" s="131">
        <f t="shared" si="78"/>
        <v>0</v>
      </c>
    </row>
    <row r="144" spans="1:49" s="21" customFormat="1" ht="13" x14ac:dyDescent="0.3">
      <c r="A144" s="42" t="s">
        <v>281</v>
      </c>
      <c r="C144" s="130">
        <f t="shared" si="48"/>
        <v>0</v>
      </c>
      <c r="D144" s="130">
        <f t="shared" si="49"/>
        <v>0</v>
      </c>
      <c r="E144" s="130">
        <f t="shared" si="50"/>
        <v>0</v>
      </c>
      <c r="F144" s="132">
        <v>0</v>
      </c>
      <c r="G144" s="131">
        <v>1.0500000000000001E-2</v>
      </c>
      <c r="H144" s="131">
        <v>1.01E-2</v>
      </c>
      <c r="I144" s="131">
        <f t="shared" si="51"/>
        <v>4.0000000000000105E-4</v>
      </c>
      <c r="K144" s="130">
        <f t="shared" si="52"/>
        <v>10</v>
      </c>
      <c r="L144" s="130">
        <f t="shared" si="53"/>
        <v>9.6</v>
      </c>
      <c r="M144" s="130">
        <f t="shared" si="54"/>
        <v>0.40000000000000036</v>
      </c>
      <c r="N144" s="18">
        <v>1000</v>
      </c>
      <c r="O144" s="131">
        <f t="shared" si="60"/>
        <v>0.01</v>
      </c>
      <c r="P144" s="131">
        <f t="shared" si="61"/>
        <v>0.01</v>
      </c>
      <c r="Q144" s="131">
        <f t="shared" si="62"/>
        <v>0</v>
      </c>
      <c r="R144" s="203"/>
      <c r="S144" s="130">
        <f t="shared" si="55"/>
        <v>23.6</v>
      </c>
      <c r="T144" s="130">
        <f t="shared" si="56"/>
        <v>22.7</v>
      </c>
      <c r="U144" s="130">
        <f t="shared" si="57"/>
        <v>0.90000000000000213</v>
      </c>
      <c r="V144" s="18">
        <v>2500</v>
      </c>
      <c r="W144" s="131">
        <f t="shared" si="58"/>
        <v>9.4999999999999998E-3</v>
      </c>
      <c r="X144" s="131">
        <v>9.1000000000000004E-3</v>
      </c>
      <c r="Y144" s="131">
        <f t="shared" si="59"/>
        <v>3.9999999999999931E-4</v>
      </c>
      <c r="Z144" s="193"/>
      <c r="AA144" s="130">
        <f t="shared" si="63"/>
        <v>0</v>
      </c>
      <c r="AB144" s="130">
        <f t="shared" si="64"/>
        <v>0</v>
      </c>
      <c r="AC144" s="130">
        <f t="shared" si="65"/>
        <v>0</v>
      </c>
      <c r="AD144" s="132"/>
      <c r="AE144" s="131">
        <v>6.0999999999999999E-2</v>
      </c>
      <c r="AF144" s="131">
        <v>5.8999999999999997E-2</v>
      </c>
      <c r="AG144" s="131">
        <f t="shared" si="66"/>
        <v>2.0000000000000018E-3</v>
      </c>
      <c r="AI144" s="130">
        <f t="shared" si="67"/>
        <v>58</v>
      </c>
      <c r="AJ144" s="130">
        <f t="shared" si="68"/>
        <v>56.1</v>
      </c>
      <c r="AK144" s="130">
        <f t="shared" si="69"/>
        <v>1.8999999999999986</v>
      </c>
      <c r="AL144" s="132">
        <v>1000</v>
      </c>
      <c r="AM144" s="131">
        <f t="shared" si="70"/>
        <v>5.8000000000000003E-2</v>
      </c>
      <c r="AN144" s="131">
        <f t="shared" si="71"/>
        <v>5.8000000000000003E-2</v>
      </c>
      <c r="AO144" s="131">
        <f t="shared" si="72"/>
        <v>0</v>
      </c>
      <c r="AP144" s="192"/>
      <c r="AQ144" s="130">
        <f t="shared" si="73"/>
        <v>137.30000000000001</v>
      </c>
      <c r="AR144" s="130">
        <f t="shared" si="74"/>
        <v>132.80000000000001</v>
      </c>
      <c r="AS144" s="130">
        <f t="shared" si="75"/>
        <v>4.5</v>
      </c>
      <c r="AT144" s="132">
        <v>2500</v>
      </c>
      <c r="AU144" s="131">
        <f t="shared" si="76"/>
        <v>5.4899999999999997E-2</v>
      </c>
      <c r="AV144" s="131">
        <f t="shared" si="77"/>
        <v>5.4899999999999997E-2</v>
      </c>
      <c r="AW144" s="131">
        <f t="shared" si="78"/>
        <v>0</v>
      </c>
    </row>
    <row r="145" spans="1:49" s="21" customFormat="1" ht="13" x14ac:dyDescent="0.3">
      <c r="A145" s="42" t="s">
        <v>106</v>
      </c>
      <c r="C145" s="130">
        <f t="shared" si="48"/>
        <v>0</v>
      </c>
      <c r="D145" s="130">
        <f t="shared" si="49"/>
        <v>0</v>
      </c>
      <c r="E145" s="130">
        <f t="shared" si="50"/>
        <v>0</v>
      </c>
      <c r="F145" s="132">
        <v>0</v>
      </c>
      <c r="G145" s="131">
        <v>1.0500000000000001E-2</v>
      </c>
      <c r="H145" s="131">
        <v>1.01E-2</v>
      </c>
      <c r="I145" s="131">
        <f t="shared" si="51"/>
        <v>4.0000000000000105E-4</v>
      </c>
      <c r="K145" s="130">
        <f t="shared" si="52"/>
        <v>10</v>
      </c>
      <c r="L145" s="130">
        <f t="shared" si="53"/>
        <v>9.6</v>
      </c>
      <c r="M145" s="130">
        <f t="shared" si="54"/>
        <v>0.40000000000000036</v>
      </c>
      <c r="N145" s="18">
        <v>1000</v>
      </c>
      <c r="O145" s="131">
        <f t="shared" si="60"/>
        <v>0.01</v>
      </c>
      <c r="P145" s="131">
        <f t="shared" si="61"/>
        <v>0.01</v>
      </c>
      <c r="Q145" s="131">
        <f t="shared" si="62"/>
        <v>0</v>
      </c>
      <c r="R145" s="203"/>
      <c r="S145" s="130">
        <f t="shared" si="55"/>
        <v>23.6</v>
      </c>
      <c r="T145" s="130">
        <f t="shared" si="56"/>
        <v>22.7</v>
      </c>
      <c r="U145" s="130">
        <f t="shared" si="57"/>
        <v>0.90000000000000213</v>
      </c>
      <c r="V145" s="18">
        <v>2500</v>
      </c>
      <c r="W145" s="131">
        <f t="shared" si="58"/>
        <v>9.4999999999999998E-3</v>
      </c>
      <c r="X145" s="131">
        <v>9.1000000000000004E-3</v>
      </c>
      <c r="Y145" s="131">
        <f t="shared" si="59"/>
        <v>3.9999999999999931E-4</v>
      </c>
      <c r="Z145" s="193"/>
      <c r="AA145" s="130">
        <f t="shared" si="63"/>
        <v>0</v>
      </c>
      <c r="AB145" s="130">
        <f t="shared" si="64"/>
        <v>0</v>
      </c>
      <c r="AC145" s="130">
        <f t="shared" si="65"/>
        <v>0</v>
      </c>
      <c r="AD145" s="132"/>
      <c r="AE145" s="131">
        <v>6.0999999999999999E-2</v>
      </c>
      <c r="AF145" s="131">
        <v>5.8999999999999997E-2</v>
      </c>
      <c r="AG145" s="131">
        <f t="shared" si="66"/>
        <v>2.0000000000000018E-3</v>
      </c>
      <c r="AI145" s="130">
        <f t="shared" si="67"/>
        <v>58</v>
      </c>
      <c r="AJ145" s="130">
        <f t="shared" si="68"/>
        <v>56.1</v>
      </c>
      <c r="AK145" s="130">
        <f t="shared" si="69"/>
        <v>1.8999999999999986</v>
      </c>
      <c r="AL145" s="132">
        <v>1000</v>
      </c>
      <c r="AM145" s="131">
        <f t="shared" si="70"/>
        <v>5.8000000000000003E-2</v>
      </c>
      <c r="AN145" s="131">
        <f t="shared" si="71"/>
        <v>5.8000000000000003E-2</v>
      </c>
      <c r="AO145" s="131">
        <f t="shared" si="72"/>
        <v>0</v>
      </c>
      <c r="AP145" s="192"/>
      <c r="AQ145" s="130">
        <f t="shared" si="73"/>
        <v>137.30000000000001</v>
      </c>
      <c r="AR145" s="130">
        <f t="shared" si="74"/>
        <v>132.80000000000001</v>
      </c>
      <c r="AS145" s="130">
        <f t="shared" si="75"/>
        <v>4.5</v>
      </c>
      <c r="AT145" s="132">
        <v>2500</v>
      </c>
      <c r="AU145" s="131">
        <f t="shared" si="76"/>
        <v>5.4899999999999997E-2</v>
      </c>
      <c r="AV145" s="131">
        <f t="shared" si="77"/>
        <v>5.4899999999999997E-2</v>
      </c>
      <c r="AW145" s="131">
        <f t="shared" si="78"/>
        <v>0</v>
      </c>
    </row>
    <row r="146" spans="1:49" s="21" customFormat="1" ht="13" x14ac:dyDescent="0.3">
      <c r="A146" s="42" t="s">
        <v>107</v>
      </c>
      <c r="C146" s="130">
        <f t="shared" si="48"/>
        <v>0</v>
      </c>
      <c r="D146" s="130">
        <f t="shared" si="49"/>
        <v>0</v>
      </c>
      <c r="E146" s="130">
        <f t="shared" si="50"/>
        <v>0</v>
      </c>
      <c r="F146" s="132">
        <v>0</v>
      </c>
      <c r="G146" s="131">
        <v>1.0500000000000001E-2</v>
      </c>
      <c r="H146" s="131">
        <v>1.01E-2</v>
      </c>
      <c r="I146" s="131">
        <f t="shared" si="51"/>
        <v>4.0000000000000105E-4</v>
      </c>
      <c r="K146" s="130">
        <f t="shared" si="52"/>
        <v>10</v>
      </c>
      <c r="L146" s="130">
        <f t="shared" si="53"/>
        <v>9.6</v>
      </c>
      <c r="M146" s="130">
        <f t="shared" si="54"/>
        <v>0.40000000000000036</v>
      </c>
      <c r="N146" s="18">
        <v>1000</v>
      </c>
      <c r="O146" s="131">
        <f t="shared" si="60"/>
        <v>0.01</v>
      </c>
      <c r="P146" s="131">
        <f t="shared" si="61"/>
        <v>0.01</v>
      </c>
      <c r="Q146" s="131">
        <f t="shared" si="62"/>
        <v>0</v>
      </c>
      <c r="R146" s="203"/>
      <c r="S146" s="130">
        <f t="shared" si="55"/>
        <v>23.6</v>
      </c>
      <c r="T146" s="130">
        <f t="shared" si="56"/>
        <v>22.7</v>
      </c>
      <c r="U146" s="130">
        <f t="shared" si="57"/>
        <v>0.90000000000000213</v>
      </c>
      <c r="V146" s="18">
        <v>2500</v>
      </c>
      <c r="W146" s="131">
        <f t="shared" si="58"/>
        <v>9.4999999999999998E-3</v>
      </c>
      <c r="X146" s="131">
        <v>9.1000000000000004E-3</v>
      </c>
      <c r="Y146" s="131">
        <f t="shared" si="59"/>
        <v>3.9999999999999931E-4</v>
      </c>
      <c r="Z146" s="193"/>
      <c r="AA146" s="130">
        <f t="shared" si="63"/>
        <v>0</v>
      </c>
      <c r="AB146" s="130">
        <f t="shared" si="64"/>
        <v>0</v>
      </c>
      <c r="AC146" s="130">
        <f t="shared" si="65"/>
        <v>0</v>
      </c>
      <c r="AD146" s="132"/>
      <c r="AE146" s="131">
        <v>6.0999999999999999E-2</v>
      </c>
      <c r="AF146" s="131">
        <v>5.8999999999999997E-2</v>
      </c>
      <c r="AG146" s="131">
        <f t="shared" si="66"/>
        <v>2.0000000000000018E-3</v>
      </c>
      <c r="AI146" s="130">
        <f t="shared" si="67"/>
        <v>58</v>
      </c>
      <c r="AJ146" s="130">
        <f t="shared" si="68"/>
        <v>56.1</v>
      </c>
      <c r="AK146" s="130">
        <f t="shared" si="69"/>
        <v>1.8999999999999986</v>
      </c>
      <c r="AL146" s="132">
        <v>1000</v>
      </c>
      <c r="AM146" s="131">
        <f t="shared" si="70"/>
        <v>5.8000000000000003E-2</v>
      </c>
      <c r="AN146" s="131">
        <f t="shared" si="71"/>
        <v>5.8000000000000003E-2</v>
      </c>
      <c r="AO146" s="131">
        <f t="shared" si="72"/>
        <v>0</v>
      </c>
      <c r="AP146" s="192"/>
      <c r="AQ146" s="130">
        <f t="shared" si="73"/>
        <v>137.30000000000001</v>
      </c>
      <c r="AR146" s="130">
        <f t="shared" si="74"/>
        <v>132.80000000000001</v>
      </c>
      <c r="AS146" s="130">
        <f t="shared" si="75"/>
        <v>4.5</v>
      </c>
      <c r="AT146" s="132">
        <v>2500</v>
      </c>
      <c r="AU146" s="131">
        <f t="shared" si="76"/>
        <v>5.4899999999999997E-2</v>
      </c>
      <c r="AV146" s="131">
        <f t="shared" si="77"/>
        <v>5.4899999999999997E-2</v>
      </c>
      <c r="AW146" s="131">
        <f t="shared" si="78"/>
        <v>0</v>
      </c>
    </row>
    <row r="147" spans="1:49" s="21" customFormat="1" hidden="1" x14ac:dyDescent="0.25">
      <c r="A147" s="42" t="s">
        <v>108</v>
      </c>
      <c r="C147" s="142" t="s">
        <v>190</v>
      </c>
      <c r="D147" s="142"/>
      <c r="E147" s="142"/>
      <c r="G147" s="133"/>
      <c r="H147" s="133"/>
      <c r="I147" s="133"/>
      <c r="K147" s="142" t="s">
        <v>190</v>
      </c>
      <c r="L147" s="142"/>
      <c r="M147" s="142"/>
      <c r="O147" s="133"/>
      <c r="P147" s="133"/>
      <c r="Q147" s="133"/>
      <c r="R147" s="133"/>
      <c r="S147" s="142" t="s">
        <v>190</v>
      </c>
      <c r="T147" s="142"/>
      <c r="U147" s="142"/>
      <c r="W147" s="133"/>
      <c r="X147" s="133"/>
      <c r="Y147" s="133"/>
      <c r="Z147" s="193"/>
      <c r="AA147" s="142" t="s">
        <v>190</v>
      </c>
      <c r="AB147" s="142"/>
      <c r="AC147" s="142"/>
      <c r="AE147" s="133"/>
      <c r="AF147" s="133"/>
      <c r="AG147" s="133"/>
      <c r="AI147" s="142" t="s">
        <v>190</v>
      </c>
      <c r="AJ147" s="142"/>
      <c r="AK147" s="142"/>
      <c r="AM147" s="133"/>
      <c r="AN147" s="133"/>
      <c r="AO147" s="133"/>
      <c r="AP147" s="133"/>
      <c r="AQ147" s="142" t="s">
        <v>190</v>
      </c>
      <c r="AR147" s="142"/>
      <c r="AS147" s="142"/>
      <c r="AU147" s="133"/>
      <c r="AV147" s="133"/>
      <c r="AW147" s="133"/>
    </row>
    <row r="148" spans="1:49" s="21" customFormat="1" hidden="1" x14ac:dyDescent="0.25">
      <c r="A148" s="42" t="s">
        <v>109</v>
      </c>
      <c r="Z148" s="204"/>
    </row>
    <row r="149" spans="1:49" s="21" customFormat="1" hidden="1" x14ac:dyDescent="0.25">
      <c r="A149" s="42" t="s">
        <v>275</v>
      </c>
      <c r="Z149" s="204"/>
    </row>
    <row r="150" spans="1:49" s="21" customFormat="1" hidden="1" x14ac:dyDescent="0.25">
      <c r="A150" s="42" t="s">
        <v>110</v>
      </c>
      <c r="Z150" s="204"/>
    </row>
    <row r="151" spans="1:49" s="21" customFormat="1" hidden="1" x14ac:dyDescent="0.25">
      <c r="A151" s="42" t="s">
        <v>111</v>
      </c>
      <c r="Z151" s="204"/>
    </row>
    <row r="152" spans="1:49" s="21" customFormat="1" hidden="1" x14ac:dyDescent="0.25">
      <c r="A152" s="42" t="s">
        <v>112</v>
      </c>
      <c r="Z152" s="204"/>
    </row>
    <row r="153" spans="1:49" s="21" customFormat="1" hidden="1" x14ac:dyDescent="0.25">
      <c r="A153" s="42" t="s">
        <v>113</v>
      </c>
      <c r="Z153" s="204"/>
    </row>
    <row r="154" spans="1:49" s="21" customFormat="1" hidden="1" x14ac:dyDescent="0.25">
      <c r="A154" s="42" t="s">
        <v>257</v>
      </c>
      <c r="Z154" s="204"/>
    </row>
    <row r="155" spans="1:49" s="21" customFormat="1" hidden="1" x14ac:dyDescent="0.25">
      <c r="A155" s="42" t="s">
        <v>114</v>
      </c>
      <c r="C155" s="142"/>
      <c r="D155" s="142"/>
      <c r="E155" s="142"/>
      <c r="G155" s="133"/>
      <c r="H155" s="133"/>
      <c r="I155" s="133"/>
      <c r="K155" s="142"/>
      <c r="L155" s="142"/>
      <c r="M155" s="142"/>
      <c r="O155" s="133"/>
      <c r="P155" s="133"/>
      <c r="Q155" s="133"/>
      <c r="R155" s="133"/>
      <c r="S155" s="142"/>
      <c r="T155" s="142"/>
      <c r="U155" s="142"/>
      <c r="W155" s="133"/>
      <c r="X155" s="133"/>
      <c r="Y155" s="133"/>
      <c r="Z155" s="193"/>
      <c r="AA155" s="142"/>
      <c r="AB155" s="142"/>
      <c r="AC155" s="142"/>
      <c r="AE155" s="133"/>
      <c r="AF155" s="133"/>
      <c r="AG155" s="133"/>
      <c r="AI155" s="142"/>
      <c r="AJ155" s="142"/>
      <c r="AK155" s="142"/>
      <c r="AM155" s="133"/>
      <c r="AN155" s="133"/>
      <c r="AO155" s="133"/>
      <c r="AP155" s="133"/>
      <c r="AQ155" s="142"/>
      <c r="AR155" s="142"/>
      <c r="AS155" s="142"/>
      <c r="AU155" s="133"/>
      <c r="AV155" s="133"/>
      <c r="AW155" s="133"/>
    </row>
    <row r="156" spans="1:49" s="21" customFormat="1" hidden="1" x14ac:dyDescent="0.25">
      <c r="A156" s="42" t="s">
        <v>115</v>
      </c>
      <c r="C156" s="142"/>
      <c r="D156" s="142"/>
      <c r="E156" s="142"/>
      <c r="G156" s="133"/>
      <c r="H156" s="133"/>
      <c r="I156" s="133"/>
      <c r="K156" s="142"/>
      <c r="L156" s="142"/>
      <c r="M156" s="142"/>
      <c r="O156" s="133"/>
      <c r="P156" s="133"/>
      <c r="Q156" s="133"/>
      <c r="R156" s="133"/>
      <c r="S156" s="142"/>
      <c r="T156" s="142"/>
      <c r="U156" s="142"/>
      <c r="W156" s="133"/>
      <c r="X156" s="133"/>
      <c r="Y156" s="133"/>
      <c r="Z156" s="193"/>
      <c r="AA156" s="142"/>
      <c r="AB156" s="142"/>
      <c r="AC156" s="142"/>
      <c r="AE156" s="133"/>
      <c r="AF156" s="133"/>
      <c r="AG156" s="133"/>
      <c r="AI156" s="142"/>
      <c r="AJ156" s="142"/>
      <c r="AK156" s="142"/>
      <c r="AM156" s="133"/>
      <c r="AN156" s="133"/>
      <c r="AO156" s="133"/>
      <c r="AP156" s="133"/>
      <c r="AQ156" s="142"/>
      <c r="AR156" s="142"/>
      <c r="AS156" s="142"/>
      <c r="AU156" s="133"/>
      <c r="AV156" s="133"/>
      <c r="AW156" s="133"/>
    </row>
    <row r="157" spans="1:49" s="21" customFormat="1" hidden="1" x14ac:dyDescent="0.25">
      <c r="A157" s="42" t="s">
        <v>116</v>
      </c>
      <c r="C157" s="142"/>
      <c r="D157" s="142"/>
      <c r="E157" s="142"/>
      <c r="G157" s="133"/>
      <c r="H157" s="133"/>
      <c r="I157" s="133"/>
      <c r="K157" s="142"/>
      <c r="L157" s="142"/>
      <c r="M157" s="142"/>
      <c r="O157" s="133"/>
      <c r="P157" s="133"/>
      <c r="Q157" s="133"/>
      <c r="R157" s="133"/>
      <c r="S157" s="142"/>
      <c r="T157" s="142"/>
      <c r="U157" s="142"/>
      <c r="W157" s="133"/>
      <c r="X157" s="133"/>
      <c r="Y157" s="133"/>
      <c r="Z157" s="193"/>
      <c r="AA157" s="142"/>
      <c r="AB157" s="142"/>
      <c r="AC157" s="142"/>
      <c r="AE157" s="133"/>
      <c r="AF157" s="133"/>
      <c r="AG157" s="133"/>
      <c r="AI157" s="142"/>
      <c r="AJ157" s="142"/>
      <c r="AK157" s="142"/>
      <c r="AM157" s="133"/>
      <c r="AN157" s="133"/>
      <c r="AO157" s="133"/>
      <c r="AP157" s="133"/>
      <c r="AQ157" s="142"/>
      <c r="AR157" s="142"/>
      <c r="AS157" s="142"/>
      <c r="AU157" s="133"/>
      <c r="AV157" s="133"/>
      <c r="AW157" s="133"/>
    </row>
    <row r="158" spans="1:49" s="21" customFormat="1" hidden="1" x14ac:dyDescent="0.25">
      <c r="A158" s="42" t="s">
        <v>117</v>
      </c>
      <c r="C158" s="142"/>
      <c r="D158" s="142"/>
      <c r="E158" s="142"/>
      <c r="G158" s="133"/>
      <c r="H158" s="133"/>
      <c r="I158" s="133"/>
      <c r="K158" s="142"/>
      <c r="L158" s="142"/>
      <c r="M158" s="142"/>
      <c r="O158" s="133"/>
      <c r="P158" s="133"/>
      <c r="Q158" s="133"/>
      <c r="R158" s="133"/>
      <c r="S158" s="142"/>
      <c r="T158" s="142"/>
      <c r="U158" s="142"/>
      <c r="W158" s="133"/>
      <c r="X158" s="133"/>
      <c r="Y158" s="133"/>
      <c r="Z158" s="193"/>
      <c r="AA158" s="142"/>
      <c r="AB158" s="142"/>
      <c r="AC158" s="142"/>
      <c r="AE158" s="133"/>
      <c r="AF158" s="133"/>
      <c r="AG158" s="133"/>
      <c r="AI158" s="142"/>
      <c r="AJ158" s="142"/>
      <c r="AK158" s="142"/>
      <c r="AM158" s="133"/>
      <c r="AN158" s="133"/>
      <c r="AO158" s="133"/>
      <c r="AP158" s="133"/>
      <c r="AQ158" s="142"/>
      <c r="AR158" s="142"/>
      <c r="AS158" s="142"/>
      <c r="AU158" s="133"/>
      <c r="AV158" s="133"/>
      <c r="AW158" s="133"/>
    </row>
    <row r="159" spans="1:49" s="21" customFormat="1" hidden="1" x14ac:dyDescent="0.25">
      <c r="A159" s="42" t="s">
        <v>118</v>
      </c>
      <c r="C159" s="142"/>
      <c r="D159" s="142"/>
      <c r="E159" s="142"/>
      <c r="G159" s="133"/>
      <c r="H159" s="133"/>
      <c r="I159" s="133"/>
      <c r="K159" s="142"/>
      <c r="L159" s="142"/>
      <c r="M159" s="142"/>
      <c r="O159" s="133"/>
      <c r="P159" s="133"/>
      <c r="Q159" s="133"/>
      <c r="R159" s="133"/>
      <c r="S159" s="142"/>
      <c r="T159" s="142"/>
      <c r="U159" s="142"/>
      <c r="W159" s="133"/>
      <c r="X159" s="133"/>
      <c r="Y159" s="133"/>
      <c r="Z159" s="193"/>
      <c r="AA159" s="142"/>
      <c r="AB159" s="142"/>
      <c r="AC159" s="142"/>
      <c r="AE159" s="133"/>
      <c r="AF159" s="133"/>
      <c r="AG159" s="133"/>
      <c r="AI159" s="142"/>
      <c r="AJ159" s="142"/>
      <c r="AK159" s="142"/>
      <c r="AM159" s="133"/>
      <c r="AN159" s="133"/>
      <c r="AO159" s="133"/>
      <c r="AP159" s="133"/>
      <c r="AQ159" s="142"/>
      <c r="AR159" s="142"/>
      <c r="AS159" s="142"/>
      <c r="AU159" s="133"/>
      <c r="AV159" s="133"/>
      <c r="AW159" s="133"/>
    </row>
    <row r="160" spans="1:49" s="21" customFormat="1" hidden="1" x14ac:dyDescent="0.25">
      <c r="A160" s="42" t="s">
        <v>119</v>
      </c>
      <c r="C160" s="142"/>
      <c r="D160" s="142"/>
      <c r="E160" s="142"/>
      <c r="G160" s="133"/>
      <c r="H160" s="133"/>
      <c r="I160" s="133"/>
      <c r="K160" s="142"/>
      <c r="L160" s="142"/>
      <c r="M160" s="142"/>
      <c r="O160" s="133"/>
      <c r="P160" s="133"/>
      <c r="Q160" s="133"/>
      <c r="R160" s="133"/>
      <c r="S160" s="142"/>
      <c r="T160" s="142"/>
      <c r="U160" s="142"/>
      <c r="W160" s="133"/>
      <c r="X160" s="133"/>
      <c r="Y160" s="133"/>
      <c r="Z160" s="193"/>
      <c r="AA160" s="142"/>
      <c r="AB160" s="142"/>
      <c r="AC160" s="142"/>
      <c r="AE160" s="133"/>
      <c r="AF160" s="133"/>
      <c r="AG160" s="133"/>
      <c r="AI160" s="142"/>
      <c r="AJ160" s="142"/>
      <c r="AK160" s="142"/>
      <c r="AM160" s="133"/>
      <c r="AN160" s="133"/>
      <c r="AO160" s="133"/>
      <c r="AP160" s="133"/>
      <c r="AQ160" s="142"/>
      <c r="AR160" s="142"/>
      <c r="AS160" s="142"/>
      <c r="AU160" s="133"/>
      <c r="AV160" s="133"/>
      <c r="AW160" s="133"/>
    </row>
    <row r="161" spans="1:49" s="21" customFormat="1" hidden="1" x14ac:dyDescent="0.25">
      <c r="A161" s="42" t="s">
        <v>120</v>
      </c>
      <c r="C161" s="142"/>
      <c r="D161" s="142"/>
      <c r="E161" s="142"/>
      <c r="G161" s="133"/>
      <c r="H161" s="133"/>
      <c r="I161" s="133"/>
      <c r="K161" s="142"/>
      <c r="L161" s="142"/>
      <c r="M161" s="142"/>
      <c r="O161" s="133"/>
      <c r="P161" s="133"/>
      <c r="Q161" s="133"/>
      <c r="R161" s="133"/>
      <c r="S161" s="142"/>
      <c r="T161" s="142"/>
      <c r="U161" s="142"/>
      <c r="W161" s="133"/>
      <c r="X161" s="133"/>
      <c r="Y161" s="133"/>
      <c r="Z161" s="193"/>
      <c r="AA161" s="142"/>
      <c r="AB161" s="142"/>
      <c r="AC161" s="142"/>
      <c r="AE161" s="133"/>
      <c r="AF161" s="133"/>
      <c r="AG161" s="133"/>
      <c r="AI161" s="142"/>
      <c r="AJ161" s="142"/>
      <c r="AK161" s="142"/>
      <c r="AM161" s="133"/>
      <c r="AN161" s="133"/>
      <c r="AO161" s="133"/>
      <c r="AP161" s="133"/>
      <c r="AQ161" s="142"/>
      <c r="AR161" s="142"/>
      <c r="AS161" s="142"/>
      <c r="AU161" s="133"/>
      <c r="AV161" s="133"/>
      <c r="AW161" s="133"/>
    </row>
    <row r="162" spans="1:49" s="21" customFormat="1" hidden="1" x14ac:dyDescent="0.25">
      <c r="A162" s="42" t="s">
        <v>282</v>
      </c>
      <c r="C162" s="142"/>
      <c r="D162" s="142"/>
      <c r="E162" s="142"/>
      <c r="G162" s="133"/>
      <c r="H162" s="133"/>
      <c r="I162" s="133"/>
      <c r="K162" s="142"/>
      <c r="L162" s="142"/>
      <c r="M162" s="142"/>
      <c r="O162" s="133"/>
      <c r="P162" s="133"/>
      <c r="Q162" s="133"/>
      <c r="R162" s="133"/>
      <c r="S162" s="142"/>
      <c r="T162" s="142"/>
      <c r="U162" s="142"/>
      <c r="W162" s="133"/>
      <c r="X162" s="133"/>
      <c r="Y162" s="133"/>
      <c r="Z162" s="193"/>
      <c r="AA162" s="142"/>
      <c r="AB162" s="142"/>
      <c r="AC162" s="142"/>
      <c r="AE162" s="133"/>
      <c r="AF162" s="133"/>
      <c r="AG162" s="133"/>
      <c r="AI162" s="142"/>
      <c r="AJ162" s="142"/>
      <c r="AK162" s="142"/>
      <c r="AM162" s="133"/>
      <c r="AN162" s="133"/>
      <c r="AO162" s="133"/>
      <c r="AP162" s="133"/>
      <c r="AQ162" s="142"/>
      <c r="AR162" s="142"/>
      <c r="AS162" s="142"/>
      <c r="AU162" s="133"/>
      <c r="AV162" s="133"/>
      <c r="AW162" s="133"/>
    </row>
    <row r="163" spans="1:49" s="21" customFormat="1" hidden="1" x14ac:dyDescent="0.25">
      <c r="A163" s="42" t="s">
        <v>121</v>
      </c>
      <c r="C163" s="142"/>
      <c r="D163" s="142"/>
      <c r="E163" s="142"/>
      <c r="G163" s="133"/>
      <c r="H163" s="133"/>
      <c r="I163" s="133"/>
      <c r="K163" s="142"/>
      <c r="L163" s="142"/>
      <c r="M163" s="142"/>
      <c r="O163" s="133"/>
      <c r="P163" s="133"/>
      <c r="Q163" s="133"/>
      <c r="R163" s="133"/>
      <c r="S163" s="142"/>
      <c r="T163" s="142"/>
      <c r="U163" s="142"/>
      <c r="W163" s="133"/>
      <c r="X163" s="133"/>
      <c r="Y163" s="133"/>
      <c r="Z163" s="193"/>
      <c r="AA163" s="142"/>
      <c r="AB163" s="142"/>
      <c r="AC163" s="142"/>
      <c r="AE163" s="133"/>
      <c r="AF163" s="133"/>
      <c r="AG163" s="133"/>
      <c r="AI163" s="142"/>
      <c r="AJ163" s="142"/>
      <c r="AK163" s="142"/>
      <c r="AM163" s="133"/>
      <c r="AN163" s="133"/>
      <c r="AO163" s="133"/>
      <c r="AP163" s="133"/>
      <c r="AQ163" s="142"/>
      <c r="AR163" s="142"/>
      <c r="AS163" s="142"/>
      <c r="AU163" s="133"/>
      <c r="AV163" s="133"/>
      <c r="AW163" s="133"/>
    </row>
    <row r="164" spans="1:49" s="21" customFormat="1" ht="15.5" hidden="1" x14ac:dyDescent="0.35">
      <c r="A164" s="43"/>
      <c r="C164" s="142"/>
      <c r="D164" s="142"/>
      <c r="E164" s="142"/>
      <c r="G164" s="133"/>
      <c r="H164" s="133"/>
      <c r="I164" s="133"/>
      <c r="K164" s="142"/>
      <c r="L164" s="142"/>
      <c r="M164" s="142"/>
      <c r="O164" s="133"/>
      <c r="P164" s="133"/>
      <c r="Q164" s="133"/>
      <c r="R164" s="133"/>
      <c r="S164" s="142"/>
      <c r="T164" s="142"/>
      <c r="U164" s="142"/>
      <c r="W164" s="133"/>
      <c r="X164" s="133"/>
      <c r="Y164" s="133"/>
      <c r="Z164" s="193"/>
      <c r="AA164" s="142"/>
      <c r="AB164" s="142"/>
      <c r="AC164" s="142"/>
      <c r="AE164" s="133"/>
      <c r="AF164" s="133"/>
      <c r="AG164" s="133"/>
      <c r="AI164" s="142"/>
      <c r="AJ164" s="142"/>
      <c r="AK164" s="142"/>
      <c r="AM164" s="133"/>
      <c r="AN164" s="133"/>
      <c r="AO164" s="133"/>
      <c r="AP164" s="133"/>
      <c r="AQ164" s="142"/>
      <c r="AR164" s="142"/>
      <c r="AS164" s="142"/>
      <c r="AU164" s="133"/>
      <c r="AV164" s="133"/>
      <c r="AW164" s="133"/>
    </row>
    <row r="165" spans="1:49" s="21" customFormat="1" ht="13" x14ac:dyDescent="0.3">
      <c r="A165" s="44" t="s">
        <v>122</v>
      </c>
      <c r="C165" s="130">
        <f t="shared" ref="C165:C171" si="79">G165*F165</f>
        <v>0</v>
      </c>
      <c r="D165" s="130">
        <f t="shared" ref="D165:D171" si="80">F165*H165</f>
        <v>0</v>
      </c>
      <c r="E165" s="130">
        <f t="shared" ref="E165:E171" si="81">F165*I165</f>
        <v>0</v>
      </c>
      <c r="F165" s="132">
        <v>0</v>
      </c>
      <c r="G165" s="131">
        <v>7.4999999999999997E-3</v>
      </c>
      <c r="H165" s="131">
        <v>7.1999999999999998E-3</v>
      </c>
      <c r="I165" s="131">
        <f t="shared" ref="I165:I171" si="82">G165-H165</f>
        <v>2.9999999999999992E-4</v>
      </c>
      <c r="J165" s="201"/>
      <c r="K165" s="130">
        <f t="shared" ref="K165:K171" si="83">ROUND(G165*$K$1*N165,1)</f>
        <v>53.4</v>
      </c>
      <c r="L165" s="130">
        <f t="shared" ref="L165:L171" si="84">ROUND(H165*$K$1*N165,1)</f>
        <v>51.3</v>
      </c>
      <c r="M165" s="130">
        <f t="shared" ref="M165:M171" si="85">K165-L165</f>
        <v>2.1000000000000014</v>
      </c>
      <c r="N165" s="132">
        <v>7500</v>
      </c>
      <c r="O165" s="131">
        <f t="shared" ref="O165:O171" si="86">ROUND(G165*$K$1,4)</f>
        <v>7.1000000000000004E-3</v>
      </c>
      <c r="P165" s="131">
        <f t="shared" ref="P165:P171" si="87">O165</f>
        <v>7.1000000000000004E-3</v>
      </c>
      <c r="Q165" s="131">
        <f t="shared" ref="Q165:Q171" si="88">O165-P165</f>
        <v>0</v>
      </c>
      <c r="R165" s="133"/>
      <c r="S165" s="130">
        <f t="shared" ref="S165:S171" si="89">ROUND(G165*$S$1*V165,1)</f>
        <v>84.4</v>
      </c>
      <c r="T165" s="130">
        <f t="shared" ref="T165:T171" si="90">ROUND(H165*$S$1*V165,1)</f>
        <v>81</v>
      </c>
      <c r="U165" s="130">
        <f t="shared" ref="U165:U171" si="91">S165-T165</f>
        <v>3.4000000000000057</v>
      </c>
      <c r="V165" s="132">
        <v>12500</v>
      </c>
      <c r="W165" s="131">
        <f t="shared" ref="W165:W171" si="92">ROUND(G165*$S$1,4)</f>
        <v>6.7999999999999996E-3</v>
      </c>
      <c r="X165" s="131">
        <f t="shared" ref="X165:X171" si="93">W165</f>
        <v>6.7999999999999996E-3</v>
      </c>
      <c r="Y165" s="131">
        <f t="shared" ref="Y165:Y171" si="94">W165-X165</f>
        <v>0</v>
      </c>
      <c r="Z165" s="193"/>
      <c r="AA165" s="130">
        <f t="shared" ref="AA165:AA171" si="95">AE165*AD165</f>
        <v>0</v>
      </c>
      <c r="AB165" s="130">
        <f t="shared" ref="AB165:AB171" si="96">AD165*AF165</f>
        <v>0</v>
      </c>
      <c r="AC165" s="130">
        <f t="shared" ref="AC165:AC171" si="97">AD165*AG165</f>
        <v>0</v>
      </c>
      <c r="AD165" s="132"/>
      <c r="AE165" s="131">
        <v>5.0499999999999996E-2</v>
      </c>
      <c r="AF165" s="131">
        <v>5.0099999999999999E-2</v>
      </c>
      <c r="AG165" s="131">
        <f t="shared" ref="AG165:AG168" si="98">AE165-AF165</f>
        <v>3.9999999999999758E-4</v>
      </c>
      <c r="AH165" s="201"/>
      <c r="AI165" s="130">
        <f t="shared" ref="AI165:AI168" si="99">ROUND(AE165*$AI$1*AL165,1)</f>
        <v>359.8</v>
      </c>
      <c r="AJ165" s="130">
        <f t="shared" ref="AJ165:AJ168" si="100">ROUND(AF165*$AI$1*AL165,1)</f>
        <v>357</v>
      </c>
      <c r="AK165" s="130">
        <f t="shared" ref="AK165:AK168" si="101">AI165-AJ165</f>
        <v>2.8000000000000114</v>
      </c>
      <c r="AL165" s="132">
        <v>7500</v>
      </c>
      <c r="AM165" s="131">
        <f t="shared" ref="AM165:AM168" si="102">ROUND(AE165*$AI$1,4)</f>
        <v>4.8000000000000001E-2</v>
      </c>
      <c r="AN165" s="131">
        <f t="shared" ref="AN165:AN168" si="103">AM165</f>
        <v>4.8000000000000001E-2</v>
      </c>
      <c r="AO165" s="131">
        <f t="shared" ref="AO165:AO168" si="104">AM165-AN165</f>
        <v>0</v>
      </c>
      <c r="AP165" s="192"/>
      <c r="AQ165" s="130">
        <f t="shared" ref="AQ165:AQ168" si="105">ROUND(AE165*$AQ$1*AT165,1)</f>
        <v>568.1</v>
      </c>
      <c r="AR165" s="130">
        <f t="shared" ref="AR165:AR168" si="106">ROUND(AF165*$AQ$1*AT165,1)</f>
        <v>563.6</v>
      </c>
      <c r="AS165" s="130">
        <f t="shared" ref="AS165:AS168" si="107">AQ165-AR165</f>
        <v>4.5</v>
      </c>
      <c r="AT165" s="132">
        <v>12500</v>
      </c>
      <c r="AU165" s="131">
        <f t="shared" ref="AU165:AU168" si="108">ROUND(AE165*$AQ$1,4)</f>
        <v>4.5499999999999999E-2</v>
      </c>
      <c r="AV165" s="131">
        <f t="shared" ref="AV165:AV168" si="109">AU165</f>
        <v>4.5499999999999999E-2</v>
      </c>
      <c r="AW165" s="131">
        <f t="shared" ref="AW165:AW168" si="110">AU165-AV165</f>
        <v>0</v>
      </c>
    </row>
    <row r="166" spans="1:49" s="21" customFormat="1" ht="13" x14ac:dyDescent="0.3">
      <c r="A166" s="44" t="s">
        <v>123</v>
      </c>
      <c r="C166" s="130">
        <f t="shared" si="79"/>
        <v>0</v>
      </c>
      <c r="D166" s="130">
        <f t="shared" si="80"/>
        <v>0</v>
      </c>
      <c r="E166" s="130">
        <f t="shared" si="81"/>
        <v>0</v>
      </c>
      <c r="F166" s="132">
        <v>0</v>
      </c>
      <c r="G166" s="131">
        <v>7.4999999999999997E-3</v>
      </c>
      <c r="H166" s="131">
        <v>7.1999999999999998E-3</v>
      </c>
      <c r="I166" s="131">
        <f t="shared" si="82"/>
        <v>2.9999999999999992E-4</v>
      </c>
      <c r="J166" s="201"/>
      <c r="K166" s="130">
        <f t="shared" si="83"/>
        <v>53.4</v>
      </c>
      <c r="L166" s="130">
        <f t="shared" si="84"/>
        <v>51.3</v>
      </c>
      <c r="M166" s="130">
        <f t="shared" si="85"/>
        <v>2.1000000000000014</v>
      </c>
      <c r="N166" s="132">
        <v>7500</v>
      </c>
      <c r="O166" s="131">
        <f t="shared" si="86"/>
        <v>7.1000000000000004E-3</v>
      </c>
      <c r="P166" s="131">
        <f t="shared" si="87"/>
        <v>7.1000000000000004E-3</v>
      </c>
      <c r="Q166" s="131">
        <f t="shared" si="88"/>
        <v>0</v>
      </c>
      <c r="R166" s="133"/>
      <c r="S166" s="130">
        <f t="shared" si="89"/>
        <v>84.4</v>
      </c>
      <c r="T166" s="130">
        <f t="shared" si="90"/>
        <v>81</v>
      </c>
      <c r="U166" s="130">
        <f t="shared" si="91"/>
        <v>3.4000000000000057</v>
      </c>
      <c r="V166" s="132">
        <v>12500</v>
      </c>
      <c r="W166" s="131">
        <f t="shared" si="92"/>
        <v>6.7999999999999996E-3</v>
      </c>
      <c r="X166" s="131">
        <f t="shared" si="93"/>
        <v>6.7999999999999996E-3</v>
      </c>
      <c r="Y166" s="131">
        <f t="shared" si="94"/>
        <v>0</v>
      </c>
      <c r="Z166" s="193"/>
      <c r="AA166" s="130">
        <f t="shared" si="95"/>
        <v>0</v>
      </c>
      <c r="AB166" s="130">
        <f t="shared" si="96"/>
        <v>0</v>
      </c>
      <c r="AC166" s="130">
        <f t="shared" si="97"/>
        <v>0</v>
      </c>
      <c r="AD166" s="132"/>
      <c r="AE166" s="131">
        <v>5.0499999999999996E-2</v>
      </c>
      <c r="AF166" s="131">
        <v>5.0099999999999999E-2</v>
      </c>
      <c r="AG166" s="131">
        <f t="shared" si="98"/>
        <v>3.9999999999999758E-4</v>
      </c>
      <c r="AH166" s="201"/>
      <c r="AI166" s="130">
        <f t="shared" si="99"/>
        <v>359.8</v>
      </c>
      <c r="AJ166" s="130">
        <f t="shared" si="100"/>
        <v>357</v>
      </c>
      <c r="AK166" s="130">
        <f t="shared" si="101"/>
        <v>2.8000000000000114</v>
      </c>
      <c r="AL166" s="132">
        <v>7500</v>
      </c>
      <c r="AM166" s="131">
        <f t="shared" si="102"/>
        <v>4.8000000000000001E-2</v>
      </c>
      <c r="AN166" s="131">
        <f t="shared" si="103"/>
        <v>4.8000000000000001E-2</v>
      </c>
      <c r="AO166" s="131">
        <f t="shared" si="104"/>
        <v>0</v>
      </c>
      <c r="AP166" s="192"/>
      <c r="AQ166" s="130">
        <f t="shared" si="105"/>
        <v>568.1</v>
      </c>
      <c r="AR166" s="130">
        <f t="shared" si="106"/>
        <v>563.6</v>
      </c>
      <c r="AS166" s="130">
        <f t="shared" si="107"/>
        <v>4.5</v>
      </c>
      <c r="AT166" s="132">
        <v>12500</v>
      </c>
      <c r="AU166" s="131">
        <f t="shared" si="108"/>
        <v>4.5499999999999999E-2</v>
      </c>
      <c r="AV166" s="131">
        <f t="shared" si="109"/>
        <v>4.5499999999999999E-2</v>
      </c>
      <c r="AW166" s="131">
        <f t="shared" si="110"/>
        <v>0</v>
      </c>
    </row>
    <row r="167" spans="1:49" s="21" customFormat="1" ht="13" x14ac:dyDescent="0.3">
      <c r="A167" s="167" t="s">
        <v>235</v>
      </c>
      <c r="C167" s="130">
        <f t="shared" si="79"/>
        <v>0</v>
      </c>
      <c r="D167" s="130">
        <f t="shared" si="80"/>
        <v>0</v>
      </c>
      <c r="E167" s="130">
        <f t="shared" si="81"/>
        <v>0</v>
      </c>
      <c r="F167" s="132">
        <v>0</v>
      </c>
      <c r="G167" s="131">
        <v>7.4999999999999997E-3</v>
      </c>
      <c r="H167" s="131">
        <v>7.1999999999999998E-3</v>
      </c>
      <c r="I167" s="131">
        <f t="shared" si="82"/>
        <v>2.9999999999999992E-4</v>
      </c>
      <c r="J167" s="201"/>
      <c r="K167" s="130">
        <f t="shared" si="83"/>
        <v>53.4</v>
      </c>
      <c r="L167" s="130">
        <f t="shared" si="84"/>
        <v>51.3</v>
      </c>
      <c r="M167" s="130">
        <f t="shared" si="85"/>
        <v>2.1000000000000014</v>
      </c>
      <c r="N167" s="132">
        <v>7500</v>
      </c>
      <c r="O167" s="131">
        <f t="shared" si="86"/>
        <v>7.1000000000000004E-3</v>
      </c>
      <c r="P167" s="131">
        <f t="shared" si="87"/>
        <v>7.1000000000000004E-3</v>
      </c>
      <c r="Q167" s="131">
        <f t="shared" si="88"/>
        <v>0</v>
      </c>
      <c r="R167" s="133"/>
      <c r="S167" s="130">
        <f t="shared" si="89"/>
        <v>84.4</v>
      </c>
      <c r="T167" s="130">
        <f t="shared" si="90"/>
        <v>81</v>
      </c>
      <c r="U167" s="130">
        <f t="shared" si="91"/>
        <v>3.4000000000000057</v>
      </c>
      <c r="V167" s="132">
        <v>12500</v>
      </c>
      <c r="W167" s="131">
        <f t="shared" si="92"/>
        <v>6.7999999999999996E-3</v>
      </c>
      <c r="X167" s="131">
        <f t="shared" si="93"/>
        <v>6.7999999999999996E-3</v>
      </c>
      <c r="Y167" s="131">
        <f t="shared" si="94"/>
        <v>0</v>
      </c>
      <c r="Z167" s="193"/>
      <c r="AA167" s="130">
        <f t="shared" si="95"/>
        <v>0</v>
      </c>
      <c r="AB167" s="130">
        <f t="shared" si="96"/>
        <v>0</v>
      </c>
      <c r="AC167" s="130">
        <f t="shared" si="97"/>
        <v>0</v>
      </c>
      <c r="AD167" s="132"/>
      <c r="AE167" s="131">
        <v>4.5999999999999999E-2</v>
      </c>
      <c r="AF167" s="131">
        <v>4.5600000000000002E-2</v>
      </c>
      <c r="AG167" s="131">
        <f t="shared" si="98"/>
        <v>3.9999999999999758E-4</v>
      </c>
      <c r="AH167" s="201"/>
      <c r="AI167" s="130">
        <f t="shared" si="99"/>
        <v>437</v>
      </c>
      <c r="AJ167" s="130">
        <f t="shared" si="100"/>
        <v>433.2</v>
      </c>
      <c r="AK167" s="130">
        <f t="shared" si="101"/>
        <v>3.8000000000000114</v>
      </c>
      <c r="AL167" s="132">
        <v>10000</v>
      </c>
      <c r="AM167" s="131">
        <f t="shared" si="102"/>
        <v>4.3700000000000003E-2</v>
      </c>
      <c r="AN167" s="131">
        <f t="shared" si="103"/>
        <v>4.3700000000000003E-2</v>
      </c>
      <c r="AO167" s="131">
        <f t="shared" si="104"/>
        <v>0</v>
      </c>
      <c r="AP167" s="192"/>
      <c r="AQ167" s="130">
        <f t="shared" si="105"/>
        <v>828</v>
      </c>
      <c r="AR167" s="130">
        <f t="shared" si="106"/>
        <v>820.8</v>
      </c>
      <c r="AS167" s="130">
        <f t="shared" si="107"/>
        <v>7.2000000000000455</v>
      </c>
      <c r="AT167" s="132">
        <v>20000</v>
      </c>
      <c r="AU167" s="131">
        <f t="shared" si="108"/>
        <v>4.1399999999999999E-2</v>
      </c>
      <c r="AV167" s="131">
        <f t="shared" si="109"/>
        <v>4.1399999999999999E-2</v>
      </c>
      <c r="AW167" s="131">
        <f t="shared" si="110"/>
        <v>0</v>
      </c>
    </row>
    <row r="168" spans="1:49" s="21" customFormat="1" ht="13" x14ac:dyDescent="0.3">
      <c r="A168" s="167" t="s">
        <v>236</v>
      </c>
      <c r="C168" s="130">
        <f t="shared" si="79"/>
        <v>0</v>
      </c>
      <c r="D168" s="130">
        <f t="shared" si="80"/>
        <v>0</v>
      </c>
      <c r="E168" s="130">
        <f t="shared" si="81"/>
        <v>0</v>
      </c>
      <c r="F168" s="132">
        <v>0</v>
      </c>
      <c r="G168" s="131">
        <v>7.4999999999999997E-3</v>
      </c>
      <c r="H168" s="131">
        <v>7.1999999999999998E-3</v>
      </c>
      <c r="I168" s="131">
        <f t="shared" si="82"/>
        <v>2.9999999999999992E-4</v>
      </c>
      <c r="J168" s="201"/>
      <c r="K168" s="130">
        <f t="shared" si="83"/>
        <v>53.4</v>
      </c>
      <c r="L168" s="130">
        <f t="shared" si="84"/>
        <v>51.3</v>
      </c>
      <c r="M168" s="130">
        <f t="shared" si="85"/>
        <v>2.1000000000000014</v>
      </c>
      <c r="N168" s="132">
        <v>7500</v>
      </c>
      <c r="O168" s="131">
        <f t="shared" si="86"/>
        <v>7.1000000000000004E-3</v>
      </c>
      <c r="P168" s="131">
        <f t="shared" si="87"/>
        <v>7.1000000000000004E-3</v>
      </c>
      <c r="Q168" s="131">
        <f t="shared" si="88"/>
        <v>0</v>
      </c>
      <c r="R168" s="133"/>
      <c r="S168" s="130">
        <f t="shared" si="89"/>
        <v>84.4</v>
      </c>
      <c r="T168" s="130">
        <f t="shared" si="90"/>
        <v>81</v>
      </c>
      <c r="U168" s="130">
        <f t="shared" si="91"/>
        <v>3.4000000000000057</v>
      </c>
      <c r="V168" s="132">
        <v>12500</v>
      </c>
      <c r="W168" s="131">
        <f t="shared" si="92"/>
        <v>6.7999999999999996E-3</v>
      </c>
      <c r="X168" s="131">
        <f t="shared" si="93"/>
        <v>6.7999999999999996E-3</v>
      </c>
      <c r="Y168" s="131">
        <f t="shared" si="94"/>
        <v>0</v>
      </c>
      <c r="Z168" s="193"/>
      <c r="AA168" s="130">
        <f t="shared" si="95"/>
        <v>0</v>
      </c>
      <c r="AB168" s="130">
        <f t="shared" si="96"/>
        <v>0</v>
      </c>
      <c r="AC168" s="130">
        <f t="shared" si="97"/>
        <v>0</v>
      </c>
      <c r="AD168" s="132"/>
      <c r="AE168" s="131">
        <v>4.5999999999999999E-2</v>
      </c>
      <c r="AF168" s="131">
        <v>4.5600000000000002E-2</v>
      </c>
      <c r="AG168" s="131">
        <f t="shared" si="98"/>
        <v>3.9999999999999758E-4</v>
      </c>
      <c r="AH168" s="201"/>
      <c r="AI168" s="130">
        <f t="shared" si="99"/>
        <v>437</v>
      </c>
      <c r="AJ168" s="130">
        <f t="shared" si="100"/>
        <v>433.2</v>
      </c>
      <c r="AK168" s="130">
        <f t="shared" si="101"/>
        <v>3.8000000000000114</v>
      </c>
      <c r="AL168" s="132">
        <v>10000</v>
      </c>
      <c r="AM168" s="131">
        <f t="shared" si="102"/>
        <v>4.3700000000000003E-2</v>
      </c>
      <c r="AN168" s="131">
        <f t="shared" si="103"/>
        <v>4.3700000000000003E-2</v>
      </c>
      <c r="AO168" s="131">
        <f t="shared" si="104"/>
        <v>0</v>
      </c>
      <c r="AP168" s="192"/>
      <c r="AQ168" s="130">
        <f t="shared" si="105"/>
        <v>828</v>
      </c>
      <c r="AR168" s="130">
        <f t="shared" si="106"/>
        <v>820.8</v>
      </c>
      <c r="AS168" s="130">
        <f t="shared" si="107"/>
        <v>7.2000000000000455</v>
      </c>
      <c r="AT168" s="132">
        <v>20000</v>
      </c>
      <c r="AU168" s="131">
        <f t="shared" si="108"/>
        <v>4.1399999999999999E-2</v>
      </c>
      <c r="AV168" s="131">
        <f t="shared" si="109"/>
        <v>4.1399999999999999E-2</v>
      </c>
      <c r="AW168" s="131">
        <f t="shared" si="110"/>
        <v>0</v>
      </c>
    </row>
    <row r="169" spans="1:49" s="21" customFormat="1" ht="13.5" x14ac:dyDescent="0.3">
      <c r="A169" s="45" t="s">
        <v>124</v>
      </c>
      <c r="C169" s="130">
        <f t="shared" si="79"/>
        <v>0</v>
      </c>
      <c r="D169" s="130">
        <f t="shared" si="80"/>
        <v>0</v>
      </c>
      <c r="E169" s="130">
        <f t="shared" si="81"/>
        <v>0</v>
      </c>
      <c r="F169" s="132">
        <v>0</v>
      </c>
      <c r="G169" s="131">
        <v>4.5999999999999999E-3</v>
      </c>
      <c r="H169" s="131">
        <v>4.4000000000000003E-3</v>
      </c>
      <c r="I169" s="131">
        <f t="shared" si="82"/>
        <v>1.9999999999999966E-4</v>
      </c>
      <c r="J169" s="201"/>
      <c r="K169" s="130">
        <f t="shared" si="83"/>
        <v>131.1</v>
      </c>
      <c r="L169" s="130">
        <f t="shared" si="84"/>
        <v>125.4</v>
      </c>
      <c r="M169" s="130">
        <f t="shared" si="85"/>
        <v>5.6999999999999886</v>
      </c>
      <c r="N169" s="132">
        <v>30000</v>
      </c>
      <c r="O169" s="131">
        <f t="shared" si="86"/>
        <v>4.4000000000000003E-3</v>
      </c>
      <c r="P169" s="131">
        <f t="shared" si="87"/>
        <v>4.4000000000000003E-3</v>
      </c>
      <c r="Q169" s="131">
        <f t="shared" si="88"/>
        <v>0</v>
      </c>
      <c r="R169" s="131"/>
      <c r="S169" s="130">
        <f t="shared" si="89"/>
        <v>207</v>
      </c>
      <c r="T169" s="130">
        <f t="shared" si="90"/>
        <v>198</v>
      </c>
      <c r="U169" s="130">
        <f t="shared" si="91"/>
        <v>9</v>
      </c>
      <c r="V169" s="132">
        <v>50000</v>
      </c>
      <c r="W169" s="131">
        <f t="shared" si="92"/>
        <v>4.1000000000000003E-3</v>
      </c>
      <c r="X169" s="131">
        <f t="shared" si="93"/>
        <v>4.1000000000000003E-3</v>
      </c>
      <c r="Y169" s="131">
        <f t="shared" si="94"/>
        <v>0</v>
      </c>
      <c r="Z169" s="205"/>
      <c r="AA169" s="130">
        <f t="shared" si="95"/>
        <v>0</v>
      </c>
      <c r="AB169" s="130">
        <f t="shared" si="96"/>
        <v>0</v>
      </c>
      <c r="AC169" s="130">
        <f t="shared" si="97"/>
        <v>0</v>
      </c>
      <c r="AD169" s="132"/>
      <c r="AE169" s="131"/>
      <c r="AF169" s="131"/>
      <c r="AG169" s="131"/>
      <c r="AH169" s="201"/>
      <c r="AI169" s="130"/>
      <c r="AJ169" s="130"/>
      <c r="AK169" s="130"/>
      <c r="AL169" s="132"/>
      <c r="AM169" s="131"/>
      <c r="AN169" s="131"/>
      <c r="AO169" s="131"/>
      <c r="AP169" s="192"/>
      <c r="AQ169" s="130"/>
      <c r="AR169" s="130"/>
      <c r="AS169" s="130"/>
      <c r="AT169" s="132"/>
      <c r="AU169" s="131"/>
      <c r="AV169" s="131"/>
      <c r="AW169" s="131"/>
    </row>
    <row r="170" spans="1:49" s="21" customFormat="1" ht="13.5" x14ac:dyDescent="0.3">
      <c r="A170" s="45" t="s">
        <v>125</v>
      </c>
      <c r="C170" s="130">
        <f t="shared" si="79"/>
        <v>0</v>
      </c>
      <c r="D170" s="130">
        <f t="shared" si="80"/>
        <v>0</v>
      </c>
      <c r="E170" s="130">
        <f t="shared" si="81"/>
        <v>0</v>
      </c>
      <c r="F170" s="132">
        <v>0</v>
      </c>
      <c r="G170" s="131">
        <v>4.5999999999999999E-3</v>
      </c>
      <c r="H170" s="131">
        <v>4.4000000000000003E-3</v>
      </c>
      <c r="I170" s="131">
        <f t="shared" si="82"/>
        <v>1.9999999999999966E-4</v>
      </c>
      <c r="J170" s="201"/>
      <c r="K170" s="130">
        <f t="shared" si="83"/>
        <v>174.8</v>
      </c>
      <c r="L170" s="130">
        <f t="shared" si="84"/>
        <v>167.2</v>
      </c>
      <c r="M170" s="130">
        <f t="shared" si="85"/>
        <v>7.6000000000000227</v>
      </c>
      <c r="N170" s="132">
        <v>40000</v>
      </c>
      <c r="O170" s="131">
        <f t="shared" si="86"/>
        <v>4.4000000000000003E-3</v>
      </c>
      <c r="P170" s="131">
        <f t="shared" si="87"/>
        <v>4.4000000000000003E-3</v>
      </c>
      <c r="Q170" s="131">
        <f t="shared" si="88"/>
        <v>0</v>
      </c>
      <c r="R170" s="131"/>
      <c r="S170" s="130">
        <f t="shared" si="89"/>
        <v>248.4</v>
      </c>
      <c r="T170" s="130">
        <f t="shared" si="90"/>
        <v>237.6</v>
      </c>
      <c r="U170" s="130">
        <f t="shared" si="91"/>
        <v>10.800000000000011</v>
      </c>
      <c r="V170" s="132">
        <v>60000</v>
      </c>
      <c r="W170" s="131">
        <f t="shared" si="92"/>
        <v>4.1000000000000003E-3</v>
      </c>
      <c r="X170" s="131">
        <f t="shared" si="93"/>
        <v>4.1000000000000003E-3</v>
      </c>
      <c r="Y170" s="131">
        <f t="shared" si="94"/>
        <v>0</v>
      </c>
      <c r="Z170" s="205"/>
      <c r="AA170" s="130">
        <f t="shared" si="95"/>
        <v>0</v>
      </c>
      <c r="AB170" s="130">
        <f t="shared" si="96"/>
        <v>0</v>
      </c>
      <c r="AC170" s="130">
        <f t="shared" si="97"/>
        <v>0</v>
      </c>
      <c r="AD170" s="132"/>
      <c r="AE170" s="131"/>
      <c r="AF170" s="131"/>
      <c r="AG170" s="131"/>
      <c r="AH170" s="201"/>
      <c r="AI170" s="130"/>
      <c r="AJ170" s="130"/>
      <c r="AK170" s="130"/>
      <c r="AL170" s="132"/>
      <c r="AM170" s="131"/>
      <c r="AN170" s="131"/>
      <c r="AO170" s="131"/>
      <c r="AP170" s="192"/>
      <c r="AQ170" s="130"/>
      <c r="AR170" s="130"/>
      <c r="AS170" s="130"/>
      <c r="AT170" s="132"/>
      <c r="AU170" s="131"/>
      <c r="AV170" s="131"/>
      <c r="AW170" s="131"/>
    </row>
    <row r="171" spans="1:49" s="21" customFormat="1" ht="13.5" x14ac:dyDescent="0.3">
      <c r="A171" s="45" t="s">
        <v>126</v>
      </c>
      <c r="C171" s="130">
        <f t="shared" si="79"/>
        <v>0</v>
      </c>
      <c r="D171" s="130">
        <f t="shared" si="80"/>
        <v>0</v>
      </c>
      <c r="E171" s="130">
        <f t="shared" si="81"/>
        <v>0</v>
      </c>
      <c r="F171" s="132">
        <v>0</v>
      </c>
      <c r="G171" s="131">
        <v>4.5999999999999999E-3</v>
      </c>
      <c r="H171" s="131">
        <v>4.4000000000000003E-3</v>
      </c>
      <c r="I171" s="131">
        <f t="shared" si="82"/>
        <v>1.9999999999999966E-4</v>
      </c>
      <c r="J171" s="201"/>
      <c r="K171" s="130">
        <f t="shared" si="83"/>
        <v>218.5</v>
      </c>
      <c r="L171" s="130">
        <f t="shared" si="84"/>
        <v>209</v>
      </c>
      <c r="M171" s="130">
        <f t="shared" si="85"/>
        <v>9.5</v>
      </c>
      <c r="N171" s="132">
        <v>50000</v>
      </c>
      <c r="O171" s="131">
        <f t="shared" si="86"/>
        <v>4.4000000000000003E-3</v>
      </c>
      <c r="P171" s="131">
        <f t="shared" si="87"/>
        <v>4.4000000000000003E-3</v>
      </c>
      <c r="Q171" s="131">
        <f t="shared" si="88"/>
        <v>0</v>
      </c>
      <c r="R171" s="131"/>
      <c r="S171" s="130">
        <f t="shared" si="89"/>
        <v>289.8</v>
      </c>
      <c r="T171" s="130">
        <f t="shared" si="90"/>
        <v>277.2</v>
      </c>
      <c r="U171" s="130">
        <f t="shared" si="91"/>
        <v>12.600000000000023</v>
      </c>
      <c r="V171" s="132">
        <v>70000</v>
      </c>
      <c r="W171" s="131">
        <f t="shared" si="92"/>
        <v>4.1000000000000003E-3</v>
      </c>
      <c r="X171" s="131">
        <f t="shared" si="93"/>
        <v>4.1000000000000003E-3</v>
      </c>
      <c r="Y171" s="131">
        <f t="shared" si="94"/>
        <v>0</v>
      </c>
      <c r="Z171" s="205"/>
      <c r="AA171" s="130">
        <f t="shared" si="95"/>
        <v>0</v>
      </c>
      <c r="AB171" s="130">
        <f t="shared" si="96"/>
        <v>0</v>
      </c>
      <c r="AC171" s="130">
        <f t="shared" si="97"/>
        <v>0</v>
      </c>
      <c r="AD171" s="132"/>
      <c r="AE171" s="131"/>
      <c r="AF171" s="131"/>
      <c r="AG171" s="131"/>
      <c r="AH171" s="201"/>
      <c r="AI171" s="130"/>
      <c r="AJ171" s="130"/>
      <c r="AK171" s="130"/>
      <c r="AL171" s="132"/>
      <c r="AM171" s="131"/>
      <c r="AN171" s="131"/>
      <c r="AO171" s="131"/>
      <c r="AP171" s="192"/>
      <c r="AQ171" s="130"/>
      <c r="AR171" s="130"/>
      <c r="AS171" s="130"/>
      <c r="AT171" s="132"/>
      <c r="AU171" s="131"/>
      <c r="AV171" s="131"/>
      <c r="AW171" s="131"/>
    </row>
    <row r="172" spans="1:49" s="21" customFormat="1" ht="13.5" hidden="1" x14ac:dyDescent="0.3">
      <c r="A172" s="45" t="s">
        <v>127</v>
      </c>
      <c r="C172" s="142"/>
      <c r="D172" s="142"/>
      <c r="E172" s="142"/>
      <c r="G172" s="133"/>
      <c r="H172" s="133"/>
      <c r="I172" s="133"/>
      <c r="K172" s="142"/>
      <c r="L172" s="142"/>
      <c r="M172" s="142"/>
      <c r="O172" s="133"/>
      <c r="P172" s="133"/>
      <c r="Q172" s="133"/>
      <c r="R172" s="133"/>
      <c r="S172" s="142"/>
      <c r="T172" s="142"/>
      <c r="U172" s="142"/>
      <c r="W172" s="133"/>
      <c r="X172" s="133"/>
      <c r="Y172" s="133"/>
      <c r="Z172" s="193"/>
      <c r="AA172" s="142"/>
      <c r="AB172" s="142"/>
      <c r="AC172" s="142"/>
      <c r="AE172" s="133"/>
      <c r="AF172" s="133"/>
      <c r="AG172" s="133"/>
      <c r="AI172" s="142"/>
      <c r="AJ172" s="142"/>
      <c r="AK172" s="142"/>
      <c r="AM172" s="133"/>
      <c r="AN172" s="133"/>
      <c r="AO172" s="133"/>
      <c r="AP172" s="133"/>
      <c r="AQ172" s="142"/>
      <c r="AR172" s="142"/>
      <c r="AS172" s="142"/>
      <c r="AU172" s="133"/>
      <c r="AV172" s="133"/>
      <c r="AW172" s="133"/>
    </row>
    <row r="173" spans="1:49" s="21" customFormat="1" hidden="1" x14ac:dyDescent="0.25">
      <c r="A173" s="44" t="s">
        <v>128</v>
      </c>
      <c r="C173" s="142"/>
      <c r="D173" s="142"/>
      <c r="E173" s="142"/>
      <c r="G173" s="133"/>
      <c r="H173" s="133"/>
      <c r="I173" s="133"/>
      <c r="K173" s="142"/>
      <c r="L173" s="142"/>
      <c r="M173" s="142"/>
      <c r="O173" s="133"/>
      <c r="P173" s="133"/>
      <c r="Q173" s="133"/>
      <c r="R173" s="133"/>
      <c r="S173" s="142"/>
      <c r="T173" s="142"/>
      <c r="U173" s="142"/>
      <c r="W173" s="133"/>
      <c r="X173" s="133"/>
      <c r="Y173" s="133"/>
      <c r="Z173" s="193"/>
      <c r="AA173" s="142"/>
      <c r="AB173" s="142"/>
      <c r="AC173" s="142"/>
      <c r="AE173" s="133"/>
      <c r="AF173" s="133"/>
      <c r="AG173" s="133"/>
      <c r="AI173" s="142"/>
      <c r="AJ173" s="142"/>
      <c r="AK173" s="142"/>
      <c r="AM173" s="133"/>
      <c r="AN173" s="133"/>
      <c r="AO173" s="133"/>
      <c r="AP173" s="133"/>
      <c r="AQ173" s="142"/>
      <c r="AR173" s="142"/>
      <c r="AS173" s="142"/>
      <c r="AU173" s="133"/>
      <c r="AV173" s="133"/>
      <c r="AW173" s="133"/>
    </row>
    <row r="174" spans="1:49" s="21" customFormat="1" hidden="1" x14ac:dyDescent="0.25">
      <c r="A174" s="44" t="s">
        <v>129</v>
      </c>
      <c r="C174" s="142"/>
      <c r="D174" s="142"/>
      <c r="E174" s="142"/>
      <c r="G174" s="133"/>
      <c r="H174" s="133"/>
      <c r="I174" s="133"/>
      <c r="K174" s="142"/>
      <c r="L174" s="142"/>
      <c r="M174" s="142"/>
      <c r="O174" s="133"/>
      <c r="P174" s="133"/>
      <c r="Q174" s="133"/>
      <c r="R174" s="133"/>
      <c r="S174" s="142"/>
      <c r="T174" s="142"/>
      <c r="U174" s="142"/>
      <c r="W174" s="133"/>
      <c r="X174" s="133"/>
      <c r="Y174" s="133"/>
      <c r="Z174" s="193"/>
      <c r="AA174" s="142"/>
      <c r="AB174" s="142"/>
      <c r="AC174" s="142"/>
      <c r="AE174" s="133"/>
      <c r="AF174" s="133"/>
      <c r="AG174" s="133"/>
      <c r="AI174" s="142"/>
      <c r="AJ174" s="142"/>
      <c r="AK174" s="142"/>
      <c r="AM174" s="133"/>
      <c r="AN174" s="133"/>
      <c r="AO174" s="133"/>
      <c r="AP174" s="133"/>
      <c r="AQ174" s="142"/>
      <c r="AR174" s="142"/>
      <c r="AS174" s="142"/>
      <c r="AU174" s="133"/>
      <c r="AV174" s="133"/>
      <c r="AW174" s="133"/>
    </row>
    <row r="175" spans="1:49" s="21" customFormat="1" hidden="1" x14ac:dyDescent="0.25">
      <c r="A175" s="44" t="s">
        <v>130</v>
      </c>
      <c r="C175" s="142"/>
      <c r="D175" s="142"/>
      <c r="E175" s="142"/>
      <c r="G175" s="133"/>
      <c r="H175" s="133"/>
      <c r="I175" s="133"/>
      <c r="K175" s="142"/>
      <c r="L175" s="142"/>
      <c r="M175" s="142"/>
      <c r="O175" s="133"/>
      <c r="P175" s="133"/>
      <c r="Q175" s="133"/>
      <c r="R175" s="133"/>
      <c r="S175" s="142"/>
      <c r="T175" s="142"/>
      <c r="U175" s="142"/>
      <c r="W175" s="133"/>
      <c r="X175" s="133"/>
      <c r="Y175" s="133"/>
      <c r="Z175" s="193"/>
      <c r="AA175" s="142"/>
      <c r="AB175" s="142"/>
      <c r="AC175" s="142"/>
      <c r="AE175" s="133"/>
      <c r="AF175" s="133"/>
      <c r="AG175" s="133"/>
      <c r="AI175" s="142"/>
      <c r="AJ175" s="142"/>
      <c r="AK175" s="142"/>
      <c r="AM175" s="133"/>
      <c r="AN175" s="133"/>
      <c r="AO175" s="133"/>
      <c r="AP175" s="133"/>
      <c r="AQ175" s="142"/>
      <c r="AR175" s="142"/>
      <c r="AS175" s="142"/>
      <c r="AU175" s="133"/>
      <c r="AV175" s="133"/>
      <c r="AW175" s="133"/>
    </row>
    <row r="176" spans="1:49" s="21" customFormat="1" hidden="1" x14ac:dyDescent="0.25">
      <c r="A176" s="44" t="s">
        <v>131</v>
      </c>
      <c r="C176" s="142"/>
      <c r="D176" s="142"/>
      <c r="E176" s="142"/>
      <c r="G176" s="133"/>
      <c r="H176" s="133"/>
      <c r="I176" s="133"/>
      <c r="K176" s="142"/>
      <c r="L176" s="142"/>
      <c r="M176" s="142"/>
      <c r="O176" s="133"/>
      <c r="P176" s="133"/>
      <c r="Q176" s="133"/>
      <c r="R176" s="133"/>
      <c r="S176" s="142"/>
      <c r="T176" s="142"/>
      <c r="U176" s="142"/>
      <c r="W176" s="133"/>
      <c r="X176" s="133"/>
      <c r="Y176" s="133"/>
      <c r="Z176" s="193"/>
      <c r="AA176" s="142"/>
      <c r="AB176" s="142"/>
      <c r="AC176" s="142"/>
      <c r="AE176" s="133"/>
      <c r="AF176" s="133"/>
      <c r="AG176" s="133"/>
      <c r="AI176" s="142"/>
      <c r="AJ176" s="142"/>
      <c r="AK176" s="142"/>
      <c r="AM176" s="133"/>
      <c r="AN176" s="133"/>
      <c r="AO176" s="133"/>
      <c r="AP176" s="133"/>
      <c r="AQ176" s="142"/>
      <c r="AR176" s="142"/>
      <c r="AS176" s="142"/>
      <c r="AU176" s="133"/>
      <c r="AV176" s="133"/>
      <c r="AW176" s="133"/>
    </row>
    <row r="177" spans="1:49" s="21" customFormat="1" hidden="1" x14ac:dyDescent="0.25">
      <c r="A177" s="44" t="s">
        <v>132</v>
      </c>
      <c r="C177" s="142"/>
      <c r="D177" s="142"/>
      <c r="E177" s="142"/>
      <c r="G177" s="133"/>
      <c r="H177" s="133"/>
      <c r="I177" s="133"/>
      <c r="K177" s="142"/>
      <c r="L177" s="142"/>
      <c r="M177" s="142"/>
      <c r="O177" s="133"/>
      <c r="P177" s="133"/>
      <c r="Q177" s="133"/>
      <c r="R177" s="133"/>
      <c r="S177" s="142"/>
      <c r="T177" s="142"/>
      <c r="U177" s="142"/>
      <c r="W177" s="133"/>
      <c r="X177" s="133"/>
      <c r="Y177" s="133"/>
      <c r="Z177" s="193"/>
      <c r="AA177" s="142"/>
      <c r="AB177" s="142"/>
      <c r="AC177" s="142"/>
      <c r="AE177" s="133"/>
      <c r="AF177" s="133"/>
      <c r="AG177" s="133"/>
      <c r="AI177" s="142"/>
      <c r="AJ177" s="142"/>
      <c r="AK177" s="142"/>
      <c r="AM177" s="133"/>
      <c r="AN177" s="133"/>
      <c r="AO177" s="133"/>
      <c r="AP177" s="133"/>
      <c r="AQ177" s="142"/>
      <c r="AR177" s="142"/>
      <c r="AS177" s="142"/>
      <c r="AU177" s="133"/>
      <c r="AV177" s="133"/>
      <c r="AW177" s="133"/>
    </row>
    <row r="178" spans="1:49" s="21" customFormat="1" hidden="1" x14ac:dyDescent="0.25">
      <c r="A178" s="44" t="s">
        <v>133</v>
      </c>
      <c r="C178" s="142"/>
      <c r="D178" s="142"/>
      <c r="E178" s="142"/>
      <c r="G178" s="133"/>
      <c r="H178" s="133"/>
      <c r="I178" s="133"/>
      <c r="K178" s="142"/>
      <c r="L178" s="142"/>
      <c r="M178" s="142"/>
      <c r="O178" s="133"/>
      <c r="P178" s="133"/>
      <c r="Q178" s="133"/>
      <c r="R178" s="133"/>
      <c r="S178" s="142"/>
      <c r="T178" s="142"/>
      <c r="U178" s="142"/>
      <c r="W178" s="133"/>
      <c r="X178" s="133"/>
      <c r="Y178" s="133"/>
      <c r="Z178" s="193"/>
      <c r="AA178" s="142"/>
      <c r="AB178" s="142"/>
      <c r="AC178" s="142"/>
      <c r="AE178" s="133"/>
      <c r="AF178" s="133"/>
      <c r="AG178" s="133"/>
      <c r="AI178" s="142"/>
      <c r="AJ178" s="142"/>
      <c r="AK178" s="142"/>
      <c r="AM178" s="133"/>
      <c r="AN178" s="133"/>
      <c r="AO178" s="133"/>
      <c r="AP178" s="133"/>
      <c r="AQ178" s="142"/>
      <c r="AR178" s="142"/>
      <c r="AS178" s="142"/>
      <c r="AU178" s="133"/>
      <c r="AV178" s="133"/>
      <c r="AW178" s="133"/>
    </row>
    <row r="179" spans="1:49" s="21" customFormat="1" hidden="1" x14ac:dyDescent="0.25">
      <c r="A179" s="44" t="s">
        <v>134</v>
      </c>
      <c r="C179" s="142"/>
      <c r="D179" s="142"/>
      <c r="E179" s="142"/>
      <c r="G179" s="133"/>
      <c r="H179" s="133"/>
      <c r="I179" s="133"/>
      <c r="K179" s="142"/>
      <c r="L179" s="142"/>
      <c r="M179" s="142"/>
      <c r="O179" s="133"/>
      <c r="P179" s="133"/>
      <c r="Q179" s="133"/>
      <c r="R179" s="133"/>
      <c r="S179" s="142"/>
      <c r="T179" s="142"/>
      <c r="U179" s="142"/>
      <c r="W179" s="133"/>
      <c r="X179" s="133"/>
      <c r="Y179" s="133"/>
      <c r="Z179" s="193"/>
      <c r="AA179" s="142"/>
      <c r="AB179" s="142"/>
      <c r="AC179" s="142"/>
      <c r="AE179" s="133"/>
      <c r="AF179" s="133"/>
      <c r="AG179" s="133"/>
      <c r="AI179" s="142"/>
      <c r="AJ179" s="142"/>
      <c r="AK179" s="142"/>
      <c r="AM179" s="133"/>
      <c r="AN179" s="133"/>
      <c r="AO179" s="133"/>
      <c r="AP179" s="133"/>
      <c r="AQ179" s="142"/>
      <c r="AR179" s="142"/>
      <c r="AS179" s="142"/>
      <c r="AU179" s="133"/>
      <c r="AV179" s="133"/>
      <c r="AW179" s="133"/>
    </row>
    <row r="180" spans="1:49" s="21" customFormat="1" ht="13.5" hidden="1" x14ac:dyDescent="0.3">
      <c r="A180" s="45" t="s">
        <v>135</v>
      </c>
      <c r="C180" s="142"/>
      <c r="D180" s="142"/>
      <c r="E180" s="142"/>
      <c r="G180" s="133"/>
      <c r="H180" s="133"/>
      <c r="I180" s="133"/>
      <c r="K180" s="142"/>
      <c r="L180" s="142"/>
      <c r="M180" s="142"/>
      <c r="O180" s="133"/>
      <c r="P180" s="133"/>
      <c r="Q180" s="133"/>
      <c r="R180" s="133"/>
      <c r="S180" s="142"/>
      <c r="T180" s="142"/>
      <c r="U180" s="142"/>
      <c r="W180" s="133"/>
      <c r="X180" s="133"/>
      <c r="Y180" s="133"/>
      <c r="Z180" s="193"/>
      <c r="AA180" s="142"/>
      <c r="AB180" s="142"/>
      <c r="AC180" s="142"/>
      <c r="AE180" s="133"/>
      <c r="AF180" s="133"/>
      <c r="AG180" s="133"/>
      <c r="AI180" s="142"/>
      <c r="AJ180" s="142"/>
      <c r="AK180" s="142"/>
      <c r="AM180" s="133"/>
      <c r="AN180" s="133"/>
      <c r="AO180" s="133"/>
      <c r="AP180" s="133"/>
      <c r="AQ180" s="142"/>
      <c r="AR180" s="142"/>
      <c r="AS180" s="142"/>
      <c r="AU180" s="133"/>
      <c r="AV180" s="133"/>
      <c r="AW180" s="133"/>
    </row>
    <row r="181" spans="1:49" s="21" customFormat="1" ht="13.5" hidden="1" x14ac:dyDescent="0.3">
      <c r="A181" s="45" t="s">
        <v>136</v>
      </c>
      <c r="C181" s="142"/>
      <c r="D181" s="142"/>
      <c r="E181" s="142"/>
      <c r="G181" s="133"/>
      <c r="H181" s="133"/>
      <c r="I181" s="133"/>
      <c r="K181" s="142"/>
      <c r="L181" s="142"/>
      <c r="M181" s="142"/>
      <c r="O181" s="133"/>
      <c r="P181" s="133"/>
      <c r="Q181" s="133"/>
      <c r="R181" s="133"/>
      <c r="S181" s="142"/>
      <c r="T181" s="142"/>
      <c r="U181" s="142"/>
      <c r="W181" s="133"/>
      <c r="X181" s="133"/>
      <c r="Y181" s="133"/>
      <c r="Z181" s="193"/>
      <c r="AA181" s="142"/>
      <c r="AB181" s="142"/>
      <c r="AC181" s="142"/>
      <c r="AE181" s="133"/>
      <c r="AF181" s="133"/>
      <c r="AG181" s="133"/>
      <c r="AI181" s="142"/>
      <c r="AJ181" s="142"/>
      <c r="AK181" s="142"/>
      <c r="AM181" s="133"/>
      <c r="AN181" s="133"/>
      <c r="AO181" s="133"/>
      <c r="AP181" s="133"/>
      <c r="AQ181" s="142"/>
      <c r="AR181" s="142"/>
      <c r="AS181" s="142"/>
      <c r="AU181" s="133"/>
      <c r="AV181" s="133"/>
      <c r="AW181" s="133"/>
    </row>
    <row r="182" spans="1:49" s="21" customFormat="1" hidden="1" x14ac:dyDescent="0.25">
      <c r="A182" s="44" t="s">
        <v>137</v>
      </c>
      <c r="C182" s="142"/>
      <c r="D182" s="142"/>
      <c r="E182" s="142"/>
      <c r="G182" s="133"/>
      <c r="H182" s="133"/>
      <c r="I182" s="133"/>
      <c r="K182" s="142"/>
      <c r="L182" s="142"/>
      <c r="M182" s="142"/>
      <c r="O182" s="133"/>
      <c r="P182" s="133"/>
      <c r="Q182" s="133"/>
      <c r="R182" s="133"/>
      <c r="S182" s="142"/>
      <c r="T182" s="142"/>
      <c r="U182" s="142"/>
      <c r="W182" s="133"/>
      <c r="X182" s="133"/>
      <c r="Y182" s="133"/>
      <c r="Z182" s="193"/>
      <c r="AA182" s="142"/>
      <c r="AB182" s="142"/>
      <c r="AC182" s="142"/>
      <c r="AE182" s="133"/>
      <c r="AF182" s="133"/>
      <c r="AG182" s="133"/>
      <c r="AI182" s="142"/>
      <c r="AJ182" s="142"/>
      <c r="AK182" s="142"/>
      <c r="AM182" s="133"/>
      <c r="AN182" s="133"/>
      <c r="AO182" s="133"/>
      <c r="AP182" s="133"/>
      <c r="AQ182" s="142"/>
      <c r="AR182" s="142"/>
      <c r="AS182" s="142"/>
      <c r="AU182" s="133"/>
      <c r="AV182" s="133"/>
      <c r="AW182" s="133"/>
    </row>
    <row r="183" spans="1:49" s="21" customFormat="1" ht="13.5" hidden="1" x14ac:dyDescent="0.3">
      <c r="A183" s="45" t="s">
        <v>138</v>
      </c>
      <c r="C183" s="142"/>
      <c r="D183" s="142"/>
      <c r="E183" s="142"/>
      <c r="G183" s="133"/>
      <c r="H183" s="133"/>
      <c r="I183" s="133"/>
      <c r="K183" s="142"/>
      <c r="L183" s="142"/>
      <c r="M183" s="142"/>
      <c r="O183" s="133"/>
      <c r="P183" s="133"/>
      <c r="Q183" s="133"/>
      <c r="R183" s="133"/>
      <c r="S183" s="142"/>
      <c r="T183" s="142"/>
      <c r="U183" s="142"/>
      <c r="W183" s="133"/>
      <c r="X183" s="133"/>
      <c r="Y183" s="133"/>
      <c r="Z183" s="193"/>
      <c r="AA183" s="142"/>
      <c r="AB183" s="142"/>
      <c r="AC183" s="142"/>
      <c r="AE183" s="133"/>
      <c r="AF183" s="133"/>
      <c r="AG183" s="133"/>
      <c r="AI183" s="142"/>
      <c r="AJ183" s="142"/>
      <c r="AK183" s="142"/>
      <c r="AM183" s="133"/>
      <c r="AN183" s="133"/>
      <c r="AO183" s="133"/>
      <c r="AP183" s="133"/>
      <c r="AQ183" s="142"/>
      <c r="AR183" s="142"/>
      <c r="AS183" s="142"/>
      <c r="AU183" s="133"/>
      <c r="AV183" s="133"/>
      <c r="AW183" s="133"/>
    </row>
    <row r="184" spans="1:49" s="21" customFormat="1" hidden="1" x14ac:dyDescent="0.25">
      <c r="A184" s="167" t="s">
        <v>238</v>
      </c>
      <c r="C184" s="142"/>
      <c r="D184" s="142"/>
      <c r="E184" s="142"/>
      <c r="G184" s="133"/>
      <c r="H184" s="133"/>
      <c r="I184" s="133"/>
      <c r="K184" s="142"/>
      <c r="L184" s="142"/>
      <c r="M184" s="142"/>
      <c r="O184" s="133"/>
      <c r="P184" s="133"/>
      <c r="Q184" s="133"/>
      <c r="R184" s="133"/>
      <c r="S184" s="142"/>
      <c r="T184" s="142"/>
      <c r="U184" s="142"/>
      <c r="W184" s="133"/>
      <c r="X184" s="133"/>
      <c r="Y184" s="133"/>
      <c r="Z184" s="193"/>
      <c r="AA184" s="142"/>
      <c r="AB184" s="142"/>
      <c r="AC184" s="142"/>
      <c r="AE184" s="133"/>
      <c r="AF184" s="133"/>
      <c r="AG184" s="133"/>
      <c r="AI184" s="142"/>
      <c r="AJ184" s="142"/>
      <c r="AK184" s="142"/>
      <c r="AM184" s="133"/>
      <c r="AN184" s="133"/>
      <c r="AO184" s="133"/>
      <c r="AP184" s="133"/>
      <c r="AQ184" s="142"/>
      <c r="AR184" s="142"/>
      <c r="AS184" s="142"/>
      <c r="AU184" s="133"/>
      <c r="AV184" s="133"/>
      <c r="AW184" s="133"/>
    </row>
    <row r="185" spans="1:49" s="21" customFormat="1" hidden="1" x14ac:dyDescent="0.25">
      <c r="A185" s="46" t="s">
        <v>139</v>
      </c>
      <c r="C185" s="142"/>
      <c r="D185" s="142"/>
      <c r="E185" s="142"/>
      <c r="G185" s="133"/>
      <c r="H185" s="133"/>
      <c r="I185" s="133"/>
      <c r="K185" s="142"/>
      <c r="L185" s="142"/>
      <c r="M185" s="142"/>
      <c r="O185" s="133"/>
      <c r="P185" s="133"/>
      <c r="Q185" s="133"/>
      <c r="R185" s="133"/>
      <c r="S185" s="142"/>
      <c r="T185" s="142"/>
      <c r="U185" s="142"/>
      <c r="W185" s="133"/>
      <c r="X185" s="133"/>
      <c r="Y185" s="133"/>
      <c r="Z185" s="193"/>
      <c r="AA185" s="142"/>
      <c r="AB185" s="142"/>
      <c r="AC185" s="142"/>
      <c r="AE185" s="133"/>
      <c r="AF185" s="133"/>
      <c r="AG185" s="133"/>
      <c r="AI185" s="142"/>
      <c r="AJ185" s="142"/>
      <c r="AK185" s="142"/>
      <c r="AM185" s="133"/>
      <c r="AN185" s="133"/>
      <c r="AO185" s="133"/>
      <c r="AP185" s="133"/>
      <c r="AQ185" s="142"/>
      <c r="AR185" s="142"/>
      <c r="AS185" s="142"/>
      <c r="AU185" s="133"/>
      <c r="AV185" s="133"/>
      <c r="AW185" s="133"/>
    </row>
    <row r="186" spans="1:49" s="21" customFormat="1" hidden="1" x14ac:dyDescent="0.25">
      <c r="A186" s="44" t="s">
        <v>140</v>
      </c>
      <c r="C186" s="142"/>
      <c r="D186" s="142"/>
      <c r="E186" s="142"/>
      <c r="G186" s="133"/>
      <c r="H186" s="133"/>
      <c r="I186" s="133"/>
      <c r="K186" s="142"/>
      <c r="L186" s="142"/>
      <c r="M186" s="142"/>
      <c r="O186" s="133"/>
      <c r="P186" s="133"/>
      <c r="Q186" s="133"/>
      <c r="R186" s="133"/>
      <c r="S186" s="142"/>
      <c r="T186" s="142"/>
      <c r="U186" s="142"/>
      <c r="W186" s="133"/>
      <c r="X186" s="133"/>
      <c r="Y186" s="133"/>
      <c r="Z186" s="193"/>
      <c r="AA186" s="142"/>
      <c r="AB186" s="142"/>
      <c r="AC186" s="142"/>
      <c r="AE186" s="133"/>
      <c r="AF186" s="133"/>
      <c r="AG186" s="133"/>
      <c r="AI186" s="142"/>
      <c r="AJ186" s="142"/>
      <c r="AK186" s="142"/>
      <c r="AM186" s="133"/>
      <c r="AN186" s="133"/>
      <c r="AO186" s="133"/>
      <c r="AP186" s="133"/>
      <c r="AQ186" s="142"/>
      <c r="AR186" s="142"/>
      <c r="AS186" s="142"/>
      <c r="AU186" s="133"/>
      <c r="AV186" s="133"/>
      <c r="AW186" s="133"/>
    </row>
    <row r="187" spans="1:49" s="21" customFormat="1" hidden="1" x14ac:dyDescent="0.25">
      <c r="A187" s="44" t="s">
        <v>141</v>
      </c>
      <c r="C187" s="142"/>
      <c r="D187" s="142"/>
      <c r="E187" s="142"/>
      <c r="G187" s="133"/>
      <c r="H187" s="133"/>
      <c r="I187" s="133"/>
      <c r="K187" s="142"/>
      <c r="L187" s="142"/>
      <c r="M187" s="142"/>
      <c r="O187" s="133"/>
      <c r="P187" s="133"/>
      <c r="Q187" s="133"/>
      <c r="R187" s="133"/>
      <c r="S187" s="142"/>
      <c r="T187" s="142"/>
      <c r="U187" s="142"/>
      <c r="W187" s="133"/>
      <c r="X187" s="133"/>
      <c r="Y187" s="133"/>
      <c r="Z187" s="193"/>
      <c r="AA187" s="142"/>
      <c r="AB187" s="142"/>
      <c r="AC187" s="142"/>
      <c r="AE187" s="133"/>
      <c r="AF187" s="133"/>
      <c r="AG187" s="133"/>
      <c r="AI187" s="142"/>
      <c r="AJ187" s="142"/>
      <c r="AK187" s="142"/>
      <c r="AM187" s="133"/>
      <c r="AN187" s="133"/>
      <c r="AO187" s="133"/>
      <c r="AP187" s="133"/>
      <c r="AQ187" s="142"/>
      <c r="AR187" s="142"/>
      <c r="AS187" s="142"/>
      <c r="AU187" s="133"/>
      <c r="AV187" s="133"/>
      <c r="AW187" s="133"/>
    </row>
    <row r="188" spans="1:49" s="21" customFormat="1" hidden="1" x14ac:dyDescent="0.25">
      <c r="A188" s="44" t="s">
        <v>142</v>
      </c>
      <c r="C188" s="142"/>
      <c r="D188" s="142"/>
      <c r="E188" s="142"/>
      <c r="G188" s="133"/>
      <c r="H188" s="133"/>
      <c r="I188" s="133"/>
      <c r="K188" s="142"/>
      <c r="L188" s="142"/>
      <c r="M188" s="142"/>
      <c r="O188" s="133"/>
      <c r="P188" s="133"/>
      <c r="Q188" s="133"/>
      <c r="R188" s="133"/>
      <c r="S188" s="142"/>
      <c r="T188" s="142"/>
      <c r="U188" s="142"/>
      <c r="W188" s="133"/>
      <c r="X188" s="133"/>
      <c r="Y188" s="133"/>
      <c r="Z188" s="193"/>
      <c r="AA188" s="142"/>
      <c r="AB188" s="142"/>
      <c r="AC188" s="142"/>
      <c r="AE188" s="133"/>
      <c r="AF188" s="133"/>
      <c r="AG188" s="133"/>
      <c r="AI188" s="142"/>
      <c r="AJ188" s="142"/>
      <c r="AK188" s="142"/>
      <c r="AM188" s="133"/>
      <c r="AN188" s="133"/>
      <c r="AO188" s="133"/>
      <c r="AP188" s="133"/>
      <c r="AQ188" s="142"/>
      <c r="AR188" s="142"/>
      <c r="AS188" s="142"/>
      <c r="AU188" s="133"/>
      <c r="AV188" s="133"/>
      <c r="AW188" s="133"/>
    </row>
    <row r="189" spans="1:49" s="21" customFormat="1" hidden="1" x14ac:dyDescent="0.25">
      <c r="A189" s="46" t="s">
        <v>143</v>
      </c>
      <c r="C189" s="142"/>
      <c r="D189" s="142"/>
      <c r="E189" s="142"/>
      <c r="G189" s="133"/>
      <c r="H189" s="133"/>
      <c r="I189" s="133"/>
      <c r="K189" s="142"/>
      <c r="L189" s="142"/>
      <c r="M189" s="142"/>
      <c r="O189" s="133"/>
      <c r="P189" s="133"/>
      <c r="Q189" s="133"/>
      <c r="R189" s="133"/>
      <c r="S189" s="142"/>
      <c r="T189" s="142"/>
      <c r="U189" s="142"/>
      <c r="W189" s="133"/>
      <c r="X189" s="133"/>
      <c r="Y189" s="133"/>
      <c r="Z189" s="193"/>
      <c r="AA189" s="142"/>
      <c r="AB189" s="142"/>
      <c r="AC189" s="142"/>
      <c r="AE189" s="133"/>
      <c r="AF189" s="133"/>
      <c r="AG189" s="133"/>
      <c r="AI189" s="142"/>
      <c r="AJ189" s="142"/>
      <c r="AK189" s="142"/>
      <c r="AM189" s="133"/>
      <c r="AN189" s="133"/>
      <c r="AO189" s="133"/>
      <c r="AP189" s="133"/>
      <c r="AQ189" s="142"/>
      <c r="AR189" s="142"/>
      <c r="AS189" s="142"/>
      <c r="AU189" s="133"/>
      <c r="AV189" s="133"/>
      <c r="AW189" s="133"/>
    </row>
    <row r="190" spans="1:49" s="21" customFormat="1" hidden="1" x14ac:dyDescent="0.25">
      <c r="A190" s="44" t="s">
        <v>144</v>
      </c>
      <c r="C190" s="142"/>
      <c r="D190" s="142"/>
      <c r="E190" s="142"/>
      <c r="G190" s="133"/>
      <c r="H190" s="133"/>
      <c r="I190" s="133"/>
      <c r="K190" s="142"/>
      <c r="L190" s="142"/>
      <c r="M190" s="142"/>
      <c r="O190" s="133"/>
      <c r="P190" s="133"/>
      <c r="Q190" s="133"/>
      <c r="R190" s="133"/>
      <c r="S190" s="142"/>
      <c r="T190" s="142"/>
      <c r="U190" s="142"/>
      <c r="W190" s="133"/>
      <c r="X190" s="133"/>
      <c r="Y190" s="133"/>
      <c r="Z190" s="193"/>
      <c r="AA190" s="142"/>
      <c r="AB190" s="142"/>
      <c r="AC190" s="142"/>
      <c r="AE190" s="133"/>
      <c r="AF190" s="133"/>
      <c r="AG190" s="133"/>
      <c r="AI190" s="142"/>
      <c r="AJ190" s="142"/>
      <c r="AK190" s="142"/>
      <c r="AM190" s="133"/>
      <c r="AN190" s="133"/>
      <c r="AO190" s="133"/>
      <c r="AP190" s="133"/>
      <c r="AQ190" s="142"/>
      <c r="AR190" s="142"/>
      <c r="AS190" s="142"/>
      <c r="AU190" s="133"/>
      <c r="AV190" s="133"/>
      <c r="AW190" s="133"/>
    </row>
    <row r="191" spans="1:49" s="21" customFormat="1" hidden="1" x14ac:dyDescent="0.25">
      <c r="A191" s="44" t="s">
        <v>145</v>
      </c>
      <c r="C191" s="142"/>
      <c r="D191" s="142"/>
      <c r="E191" s="142"/>
      <c r="G191" s="133"/>
      <c r="H191" s="133"/>
      <c r="I191" s="133"/>
      <c r="K191" s="142"/>
      <c r="L191" s="142"/>
      <c r="M191" s="142"/>
      <c r="O191" s="133"/>
      <c r="P191" s="133"/>
      <c r="Q191" s="133"/>
      <c r="R191" s="133"/>
      <c r="S191" s="142"/>
      <c r="T191" s="142"/>
      <c r="U191" s="142"/>
      <c r="W191" s="133"/>
      <c r="X191" s="133"/>
      <c r="Y191" s="133"/>
      <c r="Z191" s="193"/>
      <c r="AA191" s="142"/>
      <c r="AB191" s="142"/>
      <c r="AC191" s="142"/>
      <c r="AE191" s="133"/>
      <c r="AF191" s="133"/>
      <c r="AG191" s="133"/>
      <c r="AI191" s="142"/>
      <c r="AJ191" s="142"/>
      <c r="AK191" s="142"/>
      <c r="AM191" s="133"/>
      <c r="AN191" s="133"/>
      <c r="AO191" s="133"/>
      <c r="AP191" s="133"/>
      <c r="AQ191" s="142"/>
      <c r="AR191" s="142"/>
      <c r="AS191" s="142"/>
      <c r="AU191" s="133"/>
      <c r="AV191" s="133"/>
      <c r="AW191" s="133"/>
    </row>
    <row r="192" spans="1:49" s="21" customFormat="1" hidden="1" x14ac:dyDescent="0.25">
      <c r="A192" s="167" t="s">
        <v>239</v>
      </c>
      <c r="C192" s="142"/>
      <c r="D192" s="142"/>
      <c r="E192" s="142"/>
      <c r="G192" s="133"/>
      <c r="H192" s="133"/>
      <c r="I192" s="133"/>
      <c r="K192" s="142"/>
      <c r="L192" s="142"/>
      <c r="M192" s="142"/>
      <c r="O192" s="133"/>
      <c r="P192" s="133"/>
      <c r="Q192" s="133"/>
      <c r="R192" s="133"/>
      <c r="S192" s="142"/>
      <c r="T192" s="142"/>
      <c r="U192" s="142"/>
      <c r="W192" s="133"/>
      <c r="X192" s="133"/>
      <c r="Y192" s="133"/>
      <c r="Z192" s="193"/>
      <c r="AA192" s="142"/>
      <c r="AB192" s="142"/>
      <c r="AC192" s="142"/>
      <c r="AE192" s="133"/>
      <c r="AF192" s="133"/>
      <c r="AG192" s="133"/>
      <c r="AI192" s="142"/>
      <c r="AJ192" s="142"/>
      <c r="AK192" s="142"/>
      <c r="AM192" s="133"/>
      <c r="AN192" s="133"/>
      <c r="AO192" s="133"/>
      <c r="AP192" s="133"/>
      <c r="AQ192" s="142"/>
      <c r="AR192" s="142"/>
      <c r="AS192" s="142"/>
      <c r="AU192" s="133"/>
      <c r="AV192" s="133"/>
      <c r="AW192" s="133"/>
    </row>
    <row r="193" spans="1:49" s="21" customFormat="1" hidden="1" x14ac:dyDescent="0.25">
      <c r="A193" s="167" t="s">
        <v>240</v>
      </c>
      <c r="C193" s="142"/>
      <c r="D193" s="142"/>
      <c r="E193" s="142"/>
      <c r="G193" s="133"/>
      <c r="H193" s="133"/>
      <c r="I193" s="133"/>
      <c r="K193" s="142"/>
      <c r="L193" s="142"/>
      <c r="M193" s="142"/>
      <c r="O193" s="133"/>
      <c r="P193" s="133"/>
      <c r="Q193" s="133"/>
      <c r="R193" s="133"/>
      <c r="S193" s="142"/>
      <c r="T193" s="142"/>
      <c r="U193" s="142"/>
      <c r="W193" s="133"/>
      <c r="X193" s="133"/>
      <c r="Y193" s="133"/>
      <c r="Z193" s="193"/>
      <c r="AA193" s="142"/>
      <c r="AB193" s="142"/>
      <c r="AC193" s="142"/>
      <c r="AE193" s="133"/>
      <c r="AF193" s="133"/>
      <c r="AG193" s="133"/>
      <c r="AI193" s="142"/>
      <c r="AJ193" s="142"/>
      <c r="AK193" s="142"/>
      <c r="AM193" s="133"/>
      <c r="AN193" s="133"/>
      <c r="AO193" s="133"/>
      <c r="AP193" s="133"/>
      <c r="AQ193" s="142"/>
      <c r="AR193" s="142"/>
      <c r="AS193" s="142"/>
      <c r="AU193" s="133"/>
      <c r="AV193" s="133"/>
      <c r="AW193" s="133"/>
    </row>
    <row r="194" spans="1:49" s="21" customFormat="1" hidden="1" x14ac:dyDescent="0.25">
      <c r="A194" s="44" t="s">
        <v>146</v>
      </c>
      <c r="C194" s="142"/>
      <c r="D194" s="142"/>
      <c r="E194" s="142"/>
      <c r="G194" s="133"/>
      <c r="H194" s="133"/>
      <c r="I194" s="133"/>
      <c r="K194" s="142"/>
      <c r="L194" s="142"/>
      <c r="M194" s="142"/>
      <c r="O194" s="133"/>
      <c r="P194" s="133"/>
      <c r="Q194" s="133"/>
      <c r="R194" s="133"/>
      <c r="S194" s="142"/>
      <c r="T194" s="142"/>
      <c r="U194" s="142"/>
      <c r="W194" s="133"/>
      <c r="X194" s="133"/>
      <c r="Y194" s="133"/>
      <c r="Z194" s="193"/>
      <c r="AA194" s="142"/>
      <c r="AB194" s="142"/>
      <c r="AC194" s="142"/>
      <c r="AE194" s="133"/>
      <c r="AF194" s="133"/>
      <c r="AG194" s="133"/>
      <c r="AI194" s="142"/>
      <c r="AJ194" s="142"/>
      <c r="AK194" s="142"/>
      <c r="AM194" s="133"/>
      <c r="AN194" s="133"/>
      <c r="AO194" s="133"/>
      <c r="AP194" s="133"/>
      <c r="AQ194" s="142"/>
      <c r="AR194" s="142"/>
      <c r="AS194" s="142"/>
      <c r="AU194" s="133"/>
      <c r="AV194" s="133"/>
      <c r="AW194" s="133"/>
    </row>
    <row r="195" spans="1:49" s="21" customFormat="1" hidden="1" x14ac:dyDescent="0.25">
      <c r="A195" s="44" t="s">
        <v>147</v>
      </c>
      <c r="C195" s="142"/>
      <c r="D195" s="142"/>
      <c r="E195" s="142"/>
      <c r="G195" s="133"/>
      <c r="H195" s="133"/>
      <c r="I195" s="133"/>
      <c r="K195" s="142"/>
      <c r="L195" s="142"/>
      <c r="M195" s="142"/>
      <c r="O195" s="133"/>
      <c r="P195" s="133"/>
      <c r="Q195" s="133"/>
      <c r="R195" s="133"/>
      <c r="S195" s="142"/>
      <c r="T195" s="142"/>
      <c r="U195" s="142"/>
      <c r="W195" s="133"/>
      <c r="X195" s="133"/>
      <c r="Y195" s="133"/>
      <c r="Z195" s="193"/>
      <c r="AA195" s="142"/>
      <c r="AB195" s="142"/>
      <c r="AC195" s="142"/>
      <c r="AE195" s="133"/>
      <c r="AF195" s="133"/>
      <c r="AG195" s="133"/>
      <c r="AI195" s="142"/>
      <c r="AJ195" s="142"/>
      <c r="AK195" s="142"/>
      <c r="AM195" s="133"/>
      <c r="AN195" s="133"/>
      <c r="AO195" s="133"/>
      <c r="AP195" s="133"/>
      <c r="AQ195" s="142"/>
      <c r="AR195" s="142"/>
      <c r="AS195" s="142"/>
      <c r="AU195" s="133"/>
      <c r="AV195" s="133"/>
      <c r="AW195" s="133"/>
    </row>
    <row r="196" spans="1:49" s="21" customFormat="1" hidden="1" x14ac:dyDescent="0.25">
      <c r="A196" s="44" t="s">
        <v>148</v>
      </c>
      <c r="C196" s="142"/>
      <c r="D196" s="142"/>
      <c r="E196" s="142"/>
      <c r="G196" s="133"/>
      <c r="H196" s="133"/>
      <c r="I196" s="133"/>
      <c r="K196" s="142"/>
      <c r="L196" s="142"/>
      <c r="M196" s="142"/>
      <c r="O196" s="133"/>
      <c r="P196" s="133"/>
      <c r="Q196" s="133"/>
      <c r="R196" s="133"/>
      <c r="S196" s="142"/>
      <c r="T196" s="142"/>
      <c r="U196" s="142"/>
      <c r="W196" s="133"/>
      <c r="X196" s="133"/>
      <c r="Y196" s="133"/>
      <c r="Z196" s="193"/>
      <c r="AA196" s="142"/>
      <c r="AB196" s="142"/>
      <c r="AC196" s="142"/>
      <c r="AE196" s="133"/>
      <c r="AF196" s="133"/>
      <c r="AG196" s="133"/>
      <c r="AI196" s="142"/>
      <c r="AJ196" s="142"/>
      <c r="AK196" s="142"/>
      <c r="AM196" s="133"/>
      <c r="AN196" s="133"/>
      <c r="AO196" s="133"/>
      <c r="AP196" s="133"/>
      <c r="AQ196" s="142"/>
      <c r="AR196" s="142"/>
      <c r="AS196" s="142"/>
      <c r="AU196" s="133"/>
      <c r="AV196" s="133"/>
      <c r="AW196" s="133"/>
    </row>
    <row r="197" spans="1:49" s="21" customFormat="1" hidden="1" x14ac:dyDescent="0.25">
      <c r="A197" s="44" t="s">
        <v>149</v>
      </c>
      <c r="C197" s="142"/>
      <c r="D197" s="142"/>
      <c r="E197" s="142"/>
      <c r="G197" s="133"/>
      <c r="H197" s="133"/>
      <c r="I197" s="133"/>
      <c r="K197" s="142"/>
      <c r="L197" s="142"/>
      <c r="M197" s="142"/>
      <c r="O197" s="133"/>
      <c r="P197" s="133"/>
      <c r="Q197" s="133"/>
      <c r="R197" s="133"/>
      <c r="S197" s="142"/>
      <c r="T197" s="142"/>
      <c r="U197" s="142"/>
      <c r="W197" s="133"/>
      <c r="X197" s="133"/>
      <c r="Y197" s="133"/>
      <c r="Z197" s="193"/>
      <c r="AA197" s="142"/>
      <c r="AB197" s="142"/>
      <c r="AC197" s="142"/>
      <c r="AE197" s="133"/>
      <c r="AF197" s="133"/>
      <c r="AG197" s="133"/>
      <c r="AI197" s="142"/>
      <c r="AJ197" s="142"/>
      <c r="AK197" s="142"/>
      <c r="AM197" s="133"/>
      <c r="AN197" s="133"/>
      <c r="AO197" s="133"/>
      <c r="AP197" s="133"/>
      <c r="AQ197" s="142"/>
      <c r="AR197" s="142"/>
      <c r="AS197" s="142"/>
      <c r="AU197" s="133"/>
      <c r="AV197" s="133"/>
      <c r="AW197" s="133"/>
    </row>
    <row r="198" spans="1:49" s="21" customFormat="1" ht="13.5" hidden="1" x14ac:dyDescent="0.3">
      <c r="A198" s="45" t="s">
        <v>150</v>
      </c>
      <c r="C198" s="142"/>
      <c r="D198" s="142"/>
      <c r="E198" s="142"/>
      <c r="G198" s="133"/>
      <c r="H198" s="133"/>
      <c r="I198" s="133"/>
      <c r="K198" s="142"/>
      <c r="L198" s="142"/>
      <c r="M198" s="142"/>
      <c r="O198" s="133"/>
      <c r="P198" s="133"/>
      <c r="Q198" s="133"/>
      <c r="R198" s="133"/>
      <c r="S198" s="142"/>
      <c r="T198" s="142"/>
      <c r="U198" s="142"/>
      <c r="W198" s="133"/>
      <c r="X198" s="133"/>
      <c r="Y198" s="133"/>
      <c r="Z198" s="193"/>
      <c r="AA198" s="142"/>
      <c r="AB198" s="142"/>
      <c r="AC198" s="142"/>
      <c r="AE198" s="133"/>
      <c r="AF198" s="133"/>
      <c r="AG198" s="133"/>
      <c r="AI198" s="142"/>
      <c r="AJ198" s="142"/>
      <c r="AK198" s="142"/>
      <c r="AM198" s="133"/>
      <c r="AN198" s="133"/>
      <c r="AO198" s="133"/>
      <c r="AP198" s="133"/>
      <c r="AQ198" s="142"/>
      <c r="AR198" s="142"/>
      <c r="AS198" s="142"/>
      <c r="AU198" s="133"/>
      <c r="AV198" s="133"/>
      <c r="AW198" s="133"/>
    </row>
    <row r="199" spans="1:49" s="21" customFormat="1" ht="13.5" hidden="1" x14ac:dyDescent="0.3">
      <c r="A199" s="45" t="s">
        <v>151</v>
      </c>
      <c r="C199" s="142"/>
      <c r="D199" s="142"/>
      <c r="E199" s="142"/>
      <c r="G199" s="133"/>
      <c r="H199" s="133"/>
      <c r="I199" s="133"/>
      <c r="K199" s="142"/>
      <c r="L199" s="142"/>
      <c r="M199" s="142"/>
      <c r="O199" s="133"/>
      <c r="P199" s="133"/>
      <c r="Q199" s="133"/>
      <c r="R199" s="133"/>
      <c r="S199" s="142"/>
      <c r="T199" s="142"/>
      <c r="U199" s="142"/>
      <c r="W199" s="133"/>
      <c r="X199" s="133"/>
      <c r="Y199" s="133"/>
      <c r="Z199" s="193"/>
      <c r="AA199" s="142"/>
      <c r="AB199" s="142"/>
      <c r="AC199" s="142"/>
      <c r="AE199" s="133"/>
      <c r="AF199" s="133"/>
      <c r="AG199" s="133"/>
      <c r="AI199" s="142"/>
      <c r="AJ199" s="142"/>
      <c r="AK199" s="142"/>
      <c r="AM199" s="133"/>
      <c r="AN199" s="133"/>
      <c r="AO199" s="133"/>
      <c r="AP199" s="133"/>
      <c r="AQ199" s="142"/>
      <c r="AR199" s="142"/>
      <c r="AS199" s="142"/>
      <c r="AU199" s="133"/>
      <c r="AV199" s="133"/>
      <c r="AW199" s="133"/>
    </row>
    <row r="200" spans="1:49" s="21" customFormat="1" ht="13.5" hidden="1" x14ac:dyDescent="0.3">
      <c r="A200" s="45" t="s">
        <v>152</v>
      </c>
      <c r="C200" s="142"/>
      <c r="D200" s="142"/>
      <c r="E200" s="142"/>
      <c r="G200" s="133"/>
      <c r="H200" s="133"/>
      <c r="I200" s="133"/>
      <c r="K200" s="142"/>
      <c r="L200" s="142"/>
      <c r="M200" s="142"/>
      <c r="O200" s="133"/>
      <c r="P200" s="133"/>
      <c r="Q200" s="133"/>
      <c r="R200" s="133"/>
      <c r="S200" s="142"/>
      <c r="T200" s="142"/>
      <c r="U200" s="142"/>
      <c r="W200" s="133"/>
      <c r="X200" s="133"/>
      <c r="Y200" s="133"/>
      <c r="Z200" s="193"/>
      <c r="AA200" s="142"/>
      <c r="AB200" s="142"/>
      <c r="AC200" s="142"/>
      <c r="AE200" s="133"/>
      <c r="AF200" s="133"/>
      <c r="AG200" s="133"/>
      <c r="AI200" s="142"/>
      <c r="AJ200" s="142"/>
      <c r="AK200" s="142"/>
      <c r="AM200" s="133"/>
      <c r="AN200" s="133"/>
      <c r="AO200" s="133"/>
      <c r="AP200" s="133"/>
      <c r="AQ200" s="142"/>
      <c r="AR200" s="142"/>
      <c r="AS200" s="142"/>
      <c r="AU200" s="133"/>
      <c r="AV200" s="133"/>
      <c r="AW200" s="133"/>
    </row>
    <row r="201" spans="1:49" s="21" customFormat="1" hidden="1" x14ac:dyDescent="0.25">
      <c r="A201" s="46" t="s">
        <v>153</v>
      </c>
      <c r="C201" s="142"/>
      <c r="D201" s="142"/>
      <c r="E201" s="142"/>
      <c r="G201" s="133"/>
      <c r="H201" s="133"/>
      <c r="I201" s="133"/>
      <c r="K201" s="142"/>
      <c r="L201" s="142"/>
      <c r="M201" s="142"/>
      <c r="O201" s="133"/>
      <c r="P201" s="133"/>
      <c r="Q201" s="133"/>
      <c r="R201" s="133"/>
      <c r="S201" s="142"/>
      <c r="T201" s="142"/>
      <c r="U201" s="142"/>
      <c r="W201" s="133"/>
      <c r="X201" s="133"/>
      <c r="Y201" s="133"/>
      <c r="Z201" s="193"/>
      <c r="AA201" s="142"/>
      <c r="AB201" s="142"/>
      <c r="AC201" s="142"/>
      <c r="AE201" s="133"/>
      <c r="AF201" s="133"/>
      <c r="AG201" s="133"/>
      <c r="AI201" s="142"/>
      <c r="AJ201" s="142"/>
      <c r="AK201" s="142"/>
      <c r="AM201" s="133"/>
      <c r="AN201" s="133"/>
      <c r="AO201" s="133"/>
      <c r="AP201" s="133"/>
      <c r="AQ201" s="142"/>
      <c r="AR201" s="142"/>
      <c r="AS201" s="142"/>
      <c r="AU201" s="133"/>
      <c r="AV201" s="133"/>
      <c r="AW201" s="133"/>
    </row>
    <row r="202" spans="1:49" s="21" customFormat="1" hidden="1" x14ac:dyDescent="0.25">
      <c r="A202" s="44" t="s">
        <v>154</v>
      </c>
      <c r="C202" s="142"/>
      <c r="D202" s="142"/>
      <c r="E202" s="142"/>
      <c r="G202" s="133"/>
      <c r="H202" s="133"/>
      <c r="I202" s="133"/>
      <c r="K202" s="142"/>
      <c r="L202" s="142"/>
      <c r="M202" s="142"/>
      <c r="O202" s="133"/>
      <c r="P202" s="133"/>
      <c r="Q202" s="133"/>
      <c r="R202" s="133"/>
      <c r="S202" s="142"/>
      <c r="T202" s="142"/>
      <c r="U202" s="142"/>
      <c r="W202" s="133"/>
      <c r="X202" s="133"/>
      <c r="Y202" s="133"/>
      <c r="Z202" s="193"/>
      <c r="AA202" s="142"/>
      <c r="AB202" s="142"/>
      <c r="AC202" s="142"/>
      <c r="AE202" s="133"/>
      <c r="AF202" s="133"/>
      <c r="AG202" s="133"/>
      <c r="AI202" s="142"/>
      <c r="AJ202" s="142"/>
      <c r="AK202" s="142"/>
      <c r="AM202" s="133"/>
      <c r="AN202" s="133"/>
      <c r="AO202" s="133"/>
      <c r="AP202" s="133"/>
      <c r="AQ202" s="142"/>
      <c r="AR202" s="142"/>
      <c r="AS202" s="142"/>
      <c r="AU202" s="133"/>
      <c r="AV202" s="133"/>
      <c r="AW202" s="133"/>
    </row>
    <row r="203" spans="1:49" s="21" customFormat="1" hidden="1" x14ac:dyDescent="0.25">
      <c r="A203" s="44" t="s">
        <v>155</v>
      </c>
      <c r="C203" s="142"/>
      <c r="D203" s="142"/>
      <c r="E203" s="142"/>
      <c r="G203" s="133"/>
      <c r="H203" s="133"/>
      <c r="I203" s="133"/>
      <c r="K203" s="142"/>
      <c r="L203" s="142"/>
      <c r="M203" s="142"/>
      <c r="O203" s="133"/>
      <c r="P203" s="133"/>
      <c r="Q203" s="133"/>
      <c r="R203" s="133"/>
      <c r="S203" s="142"/>
      <c r="T203" s="142"/>
      <c r="U203" s="142"/>
      <c r="W203" s="133"/>
      <c r="X203" s="133"/>
      <c r="Y203" s="133"/>
      <c r="Z203" s="193"/>
      <c r="AA203" s="142"/>
      <c r="AB203" s="142"/>
      <c r="AC203" s="142"/>
      <c r="AE203" s="133"/>
      <c r="AF203" s="133"/>
      <c r="AG203" s="133"/>
      <c r="AI203" s="142"/>
      <c r="AJ203" s="142"/>
      <c r="AK203" s="142"/>
      <c r="AM203" s="133"/>
      <c r="AN203" s="133"/>
      <c r="AO203" s="133"/>
      <c r="AP203" s="133"/>
      <c r="AQ203" s="142"/>
      <c r="AR203" s="142"/>
      <c r="AS203" s="142"/>
      <c r="AU203" s="133"/>
      <c r="AV203" s="133"/>
      <c r="AW203" s="133"/>
    </row>
    <row r="204" spans="1:49" s="21" customFormat="1" ht="13.5" hidden="1" x14ac:dyDescent="0.3">
      <c r="A204" s="45" t="s">
        <v>237</v>
      </c>
      <c r="C204" s="142"/>
      <c r="D204" s="142"/>
      <c r="E204" s="142"/>
      <c r="G204" s="133"/>
      <c r="H204" s="133"/>
      <c r="I204" s="133"/>
      <c r="K204" s="142"/>
      <c r="L204" s="142"/>
      <c r="M204" s="142"/>
      <c r="O204" s="133"/>
      <c r="P204" s="133"/>
      <c r="Q204" s="133"/>
      <c r="R204" s="133"/>
      <c r="S204" s="142"/>
      <c r="T204" s="142"/>
      <c r="U204" s="142"/>
      <c r="W204" s="133"/>
      <c r="X204" s="133"/>
      <c r="Y204" s="133"/>
      <c r="Z204" s="193"/>
      <c r="AA204" s="142"/>
      <c r="AB204" s="142"/>
      <c r="AC204" s="142"/>
      <c r="AE204" s="133"/>
      <c r="AF204" s="133"/>
      <c r="AG204" s="133"/>
      <c r="AI204" s="142"/>
      <c r="AJ204" s="142"/>
      <c r="AK204" s="142"/>
      <c r="AM204" s="133"/>
      <c r="AN204" s="133"/>
      <c r="AO204" s="133"/>
      <c r="AP204" s="133"/>
      <c r="AQ204" s="142"/>
      <c r="AR204" s="142"/>
      <c r="AS204" s="142"/>
      <c r="AU204" s="133"/>
      <c r="AV204" s="133"/>
      <c r="AW204" s="133"/>
    </row>
    <row r="205" spans="1:49" s="21" customFormat="1" ht="13.5" hidden="1" x14ac:dyDescent="0.3">
      <c r="A205" s="45" t="s">
        <v>156</v>
      </c>
      <c r="C205" s="142"/>
      <c r="D205" s="142"/>
      <c r="E205" s="142"/>
      <c r="G205" s="133"/>
      <c r="H205" s="133"/>
      <c r="I205" s="133"/>
      <c r="K205" s="142"/>
      <c r="L205" s="142"/>
      <c r="M205" s="142"/>
      <c r="O205" s="133"/>
      <c r="P205" s="133"/>
      <c r="Q205" s="133"/>
      <c r="R205" s="133"/>
      <c r="S205" s="142"/>
      <c r="T205" s="142"/>
      <c r="U205" s="142"/>
      <c r="W205" s="133"/>
      <c r="X205" s="133"/>
      <c r="Y205" s="133"/>
      <c r="Z205" s="193"/>
      <c r="AA205" s="142"/>
      <c r="AB205" s="142"/>
      <c r="AC205" s="142"/>
      <c r="AE205" s="133"/>
      <c r="AF205" s="133"/>
      <c r="AG205" s="133"/>
      <c r="AI205" s="142"/>
      <c r="AJ205" s="142"/>
      <c r="AK205" s="142"/>
      <c r="AM205" s="133"/>
      <c r="AN205" s="133"/>
      <c r="AO205" s="133"/>
      <c r="AP205" s="133"/>
      <c r="AQ205" s="142"/>
      <c r="AR205" s="142"/>
      <c r="AS205" s="142"/>
      <c r="AU205" s="133"/>
      <c r="AV205" s="133"/>
      <c r="AW205" s="133"/>
    </row>
    <row r="206" spans="1:49" s="21" customFormat="1" hidden="1" x14ac:dyDescent="0.25">
      <c r="A206" s="44" t="s">
        <v>157</v>
      </c>
      <c r="C206" s="142"/>
      <c r="D206" s="142"/>
      <c r="E206" s="142"/>
      <c r="G206" s="133"/>
      <c r="H206" s="133"/>
      <c r="I206" s="133"/>
      <c r="K206" s="142"/>
      <c r="L206" s="142"/>
      <c r="M206" s="142"/>
      <c r="O206" s="133"/>
      <c r="P206" s="133"/>
      <c r="Q206" s="133"/>
      <c r="R206" s="133"/>
      <c r="S206" s="142"/>
      <c r="T206" s="142"/>
      <c r="U206" s="142"/>
      <c r="W206" s="133"/>
      <c r="X206" s="133"/>
      <c r="Y206" s="133"/>
      <c r="Z206" s="193"/>
      <c r="AA206" s="142"/>
      <c r="AB206" s="142"/>
      <c r="AC206" s="142"/>
      <c r="AE206" s="133"/>
      <c r="AF206" s="133"/>
      <c r="AG206" s="133"/>
      <c r="AI206" s="142"/>
      <c r="AJ206" s="142"/>
      <c r="AK206" s="142"/>
      <c r="AM206" s="133"/>
      <c r="AN206" s="133"/>
      <c r="AO206" s="133"/>
      <c r="AP206" s="133"/>
      <c r="AQ206" s="142"/>
      <c r="AR206" s="142"/>
      <c r="AS206" s="142"/>
      <c r="AU206" s="133"/>
      <c r="AV206" s="133"/>
      <c r="AW206" s="133"/>
    </row>
    <row r="207" spans="1:49" s="21" customFormat="1" hidden="1" x14ac:dyDescent="0.25">
      <c r="A207" s="44" t="s">
        <v>158</v>
      </c>
      <c r="C207" s="142"/>
      <c r="D207" s="142"/>
      <c r="E207" s="142"/>
      <c r="G207" s="133"/>
      <c r="H207" s="133"/>
      <c r="I207" s="133"/>
      <c r="K207" s="142"/>
      <c r="L207" s="142"/>
      <c r="M207" s="142"/>
      <c r="O207" s="133"/>
      <c r="P207" s="133"/>
      <c r="Q207" s="133"/>
      <c r="R207" s="133"/>
      <c r="S207" s="142"/>
      <c r="T207" s="142"/>
      <c r="U207" s="142"/>
      <c r="W207" s="133"/>
      <c r="X207" s="133"/>
      <c r="Y207" s="133"/>
      <c r="Z207" s="193"/>
      <c r="AA207" s="142"/>
      <c r="AB207" s="142"/>
      <c r="AC207" s="142"/>
      <c r="AE207" s="133"/>
      <c r="AF207" s="133"/>
      <c r="AG207" s="133"/>
      <c r="AI207" s="142"/>
      <c r="AJ207" s="142"/>
      <c r="AK207" s="142"/>
      <c r="AM207" s="133"/>
      <c r="AN207" s="133"/>
      <c r="AO207" s="133"/>
      <c r="AP207" s="133"/>
      <c r="AQ207" s="142"/>
      <c r="AR207" s="142"/>
      <c r="AS207" s="142"/>
      <c r="AU207" s="133"/>
      <c r="AV207" s="133"/>
      <c r="AW207" s="133"/>
    </row>
    <row r="208" spans="1:49" s="21" customFormat="1" hidden="1" x14ac:dyDescent="0.25">
      <c r="A208" s="44" t="s">
        <v>159</v>
      </c>
      <c r="C208" s="142"/>
      <c r="D208" s="142"/>
      <c r="E208" s="142"/>
      <c r="G208" s="133"/>
      <c r="H208" s="133"/>
      <c r="I208" s="133"/>
      <c r="K208" s="142"/>
      <c r="L208" s="142"/>
      <c r="M208" s="142"/>
      <c r="O208" s="133"/>
      <c r="P208" s="133"/>
      <c r="Q208" s="133"/>
      <c r="R208" s="133"/>
      <c r="S208" s="142"/>
      <c r="T208" s="142"/>
      <c r="U208" s="142"/>
      <c r="W208" s="133"/>
      <c r="X208" s="133"/>
      <c r="Y208" s="133"/>
      <c r="Z208" s="193"/>
      <c r="AA208" s="142"/>
      <c r="AB208" s="142"/>
      <c r="AC208" s="142"/>
      <c r="AE208" s="133"/>
      <c r="AF208" s="133"/>
      <c r="AG208" s="133"/>
      <c r="AI208" s="142"/>
      <c r="AJ208" s="142"/>
      <c r="AK208" s="142"/>
      <c r="AM208" s="133"/>
      <c r="AN208" s="133"/>
      <c r="AO208" s="133"/>
      <c r="AP208" s="133"/>
      <c r="AQ208" s="142"/>
      <c r="AR208" s="142"/>
      <c r="AS208" s="142"/>
      <c r="AU208" s="133"/>
      <c r="AV208" s="133"/>
      <c r="AW208" s="133"/>
    </row>
    <row r="209" spans="1:49" s="21" customFormat="1" hidden="1" x14ac:dyDescent="0.25">
      <c r="A209" s="47" t="s">
        <v>160</v>
      </c>
      <c r="C209" s="142"/>
      <c r="D209" s="142"/>
      <c r="E209" s="142"/>
      <c r="G209" s="133"/>
      <c r="H209" s="133"/>
      <c r="I209" s="133"/>
      <c r="K209" s="142"/>
      <c r="L209" s="142"/>
      <c r="M209" s="142"/>
      <c r="O209" s="133"/>
      <c r="P209" s="133"/>
      <c r="Q209" s="133"/>
      <c r="R209" s="133"/>
      <c r="S209" s="142"/>
      <c r="T209" s="142"/>
      <c r="U209" s="142"/>
      <c r="W209" s="133"/>
      <c r="X209" s="133"/>
      <c r="Y209" s="133"/>
      <c r="Z209" s="193"/>
      <c r="AA209" s="142"/>
      <c r="AB209" s="142"/>
      <c r="AC209" s="142"/>
      <c r="AE209" s="133"/>
      <c r="AF209" s="133"/>
      <c r="AG209" s="133"/>
      <c r="AI209" s="142"/>
      <c r="AJ209" s="142"/>
      <c r="AK209" s="142"/>
      <c r="AM209" s="133"/>
      <c r="AN209" s="133"/>
      <c r="AO209" s="133"/>
      <c r="AP209" s="133"/>
      <c r="AQ209" s="142"/>
      <c r="AR209" s="142"/>
      <c r="AS209" s="142"/>
      <c r="AU209" s="133"/>
      <c r="AV209" s="133"/>
      <c r="AW209" s="133"/>
    </row>
    <row r="210" spans="1:49" s="21" customFormat="1" hidden="1" x14ac:dyDescent="0.25">
      <c r="A210" s="47" t="s">
        <v>161</v>
      </c>
      <c r="C210" s="142"/>
      <c r="D210" s="142"/>
      <c r="E210" s="142"/>
      <c r="G210" s="133"/>
      <c r="H210" s="133"/>
      <c r="I210" s="133"/>
      <c r="K210" s="142"/>
      <c r="L210" s="142"/>
      <c r="M210" s="142"/>
      <c r="O210" s="133"/>
      <c r="P210" s="133"/>
      <c r="Q210" s="133"/>
      <c r="R210" s="133"/>
      <c r="S210" s="142"/>
      <c r="T210" s="142"/>
      <c r="U210" s="142"/>
      <c r="W210" s="133"/>
      <c r="X210" s="133"/>
      <c r="Y210" s="133"/>
      <c r="Z210" s="193"/>
      <c r="AA210" s="142"/>
      <c r="AB210" s="142"/>
      <c r="AC210" s="142"/>
      <c r="AE210" s="133"/>
      <c r="AF210" s="133"/>
      <c r="AG210" s="133"/>
      <c r="AI210" s="142"/>
      <c r="AJ210" s="142"/>
      <c r="AK210" s="142"/>
      <c r="AM210" s="133"/>
      <c r="AN210" s="133"/>
      <c r="AO210" s="133"/>
      <c r="AP210" s="133"/>
      <c r="AQ210" s="142"/>
      <c r="AR210" s="142"/>
      <c r="AS210" s="142"/>
      <c r="AU210" s="133"/>
      <c r="AV210" s="133"/>
      <c r="AW210" s="133"/>
    </row>
    <row r="211" spans="1:49" s="21" customFormat="1" hidden="1" x14ac:dyDescent="0.25">
      <c r="A211" s="47" t="s">
        <v>162</v>
      </c>
      <c r="C211" s="142"/>
      <c r="D211" s="142"/>
      <c r="E211" s="142"/>
      <c r="G211" s="133"/>
      <c r="H211" s="133"/>
      <c r="I211" s="133"/>
      <c r="K211" s="142"/>
      <c r="L211" s="142"/>
      <c r="M211" s="142"/>
      <c r="O211" s="133"/>
      <c r="P211" s="133"/>
      <c r="Q211" s="133"/>
      <c r="R211" s="133"/>
      <c r="S211" s="142"/>
      <c r="T211" s="142"/>
      <c r="U211" s="142"/>
      <c r="W211" s="133"/>
      <c r="X211" s="133"/>
      <c r="Y211" s="133"/>
      <c r="Z211" s="193"/>
      <c r="AA211" s="142"/>
      <c r="AB211" s="142"/>
      <c r="AC211" s="142"/>
      <c r="AE211" s="133"/>
      <c r="AF211" s="133"/>
      <c r="AG211" s="133"/>
      <c r="AI211" s="142"/>
      <c r="AJ211" s="142"/>
      <c r="AK211" s="142"/>
      <c r="AM211" s="133"/>
      <c r="AN211" s="133"/>
      <c r="AO211" s="133"/>
      <c r="AP211" s="133"/>
      <c r="AQ211" s="142"/>
      <c r="AR211" s="142"/>
      <c r="AS211" s="142"/>
      <c r="AU211" s="133"/>
      <c r="AV211" s="133"/>
      <c r="AW211" s="133"/>
    </row>
    <row r="212" spans="1:49" s="21" customFormat="1" hidden="1" x14ac:dyDescent="0.25">
      <c r="A212" s="47" t="s">
        <v>163</v>
      </c>
      <c r="C212" s="142"/>
      <c r="D212" s="142"/>
      <c r="E212" s="142"/>
      <c r="G212" s="133"/>
      <c r="H212" s="133"/>
      <c r="I212" s="133"/>
      <c r="K212" s="142"/>
      <c r="L212" s="142"/>
      <c r="M212" s="142"/>
      <c r="O212" s="133"/>
      <c r="P212" s="133"/>
      <c r="Q212" s="133"/>
      <c r="R212" s="133"/>
      <c r="S212" s="142"/>
      <c r="T212" s="142"/>
      <c r="U212" s="142"/>
      <c r="W212" s="133"/>
      <c r="X212" s="133"/>
      <c r="Y212" s="133"/>
      <c r="Z212" s="193"/>
      <c r="AA212" s="142"/>
      <c r="AB212" s="142"/>
      <c r="AC212" s="142"/>
      <c r="AE212" s="133"/>
      <c r="AF212" s="133"/>
      <c r="AG212" s="133"/>
      <c r="AI212" s="142"/>
      <c r="AJ212" s="142"/>
      <c r="AK212" s="142"/>
      <c r="AM212" s="133"/>
      <c r="AN212" s="133"/>
      <c r="AO212" s="133"/>
      <c r="AP212" s="133"/>
      <c r="AQ212" s="142"/>
      <c r="AR212" s="142"/>
      <c r="AS212" s="142"/>
      <c r="AU212" s="133"/>
      <c r="AV212" s="133"/>
      <c r="AW212" s="133"/>
    </row>
    <row r="213" spans="1:49" s="21" customFormat="1" hidden="1" x14ac:dyDescent="0.25">
      <c r="A213" s="47" t="s">
        <v>164</v>
      </c>
      <c r="C213" s="142"/>
      <c r="D213" s="142"/>
      <c r="E213" s="142"/>
      <c r="G213" s="133"/>
      <c r="H213" s="133"/>
      <c r="I213" s="133"/>
      <c r="K213" s="142"/>
      <c r="L213" s="142"/>
      <c r="M213" s="142"/>
      <c r="O213" s="133"/>
      <c r="P213" s="133"/>
      <c r="Q213" s="133"/>
      <c r="R213" s="133"/>
      <c r="S213" s="142"/>
      <c r="T213" s="142"/>
      <c r="U213" s="142"/>
      <c r="W213" s="133"/>
      <c r="X213" s="133"/>
      <c r="Y213" s="133"/>
      <c r="Z213" s="193"/>
      <c r="AA213" s="142"/>
      <c r="AB213" s="142"/>
      <c r="AC213" s="142"/>
      <c r="AE213" s="133"/>
      <c r="AF213" s="133"/>
      <c r="AG213" s="133"/>
      <c r="AI213" s="142"/>
      <c r="AJ213" s="142"/>
      <c r="AK213" s="142"/>
      <c r="AM213" s="133"/>
      <c r="AN213" s="133"/>
      <c r="AO213" s="133"/>
      <c r="AP213" s="133"/>
      <c r="AQ213" s="142"/>
      <c r="AR213" s="142"/>
      <c r="AS213" s="142"/>
      <c r="AU213" s="133"/>
      <c r="AV213" s="133"/>
      <c r="AW213" s="133"/>
    </row>
    <row r="214" spans="1:49" s="21" customFormat="1" hidden="1" x14ac:dyDescent="0.25">
      <c r="A214" s="47" t="s">
        <v>165</v>
      </c>
      <c r="C214" s="142"/>
      <c r="D214" s="142"/>
      <c r="E214" s="142"/>
      <c r="G214" s="133"/>
      <c r="H214" s="133"/>
      <c r="I214" s="133"/>
      <c r="K214" s="142"/>
      <c r="L214" s="142"/>
      <c r="M214" s="142"/>
      <c r="O214" s="133"/>
      <c r="P214" s="133"/>
      <c r="Q214" s="133"/>
      <c r="R214" s="133"/>
      <c r="S214" s="142"/>
      <c r="T214" s="142"/>
      <c r="U214" s="142"/>
      <c r="W214" s="133"/>
      <c r="X214" s="133"/>
      <c r="Y214" s="133"/>
      <c r="Z214" s="193"/>
      <c r="AA214" s="142"/>
      <c r="AB214" s="142"/>
      <c r="AC214" s="142"/>
      <c r="AE214" s="133"/>
      <c r="AF214" s="133"/>
      <c r="AG214" s="133"/>
      <c r="AI214" s="142"/>
      <c r="AJ214" s="142"/>
      <c r="AK214" s="142"/>
      <c r="AM214" s="133"/>
      <c r="AN214" s="133"/>
      <c r="AO214" s="133"/>
      <c r="AP214" s="133"/>
      <c r="AQ214" s="142"/>
      <c r="AR214" s="142"/>
      <c r="AS214" s="142"/>
      <c r="AU214" s="133"/>
      <c r="AV214" s="133"/>
      <c r="AW214" s="133"/>
    </row>
    <row r="215" spans="1:49" s="21" customFormat="1" hidden="1" x14ac:dyDescent="0.25">
      <c r="A215" s="47" t="s">
        <v>166</v>
      </c>
      <c r="C215" s="142"/>
      <c r="D215" s="142"/>
      <c r="E215" s="142"/>
      <c r="G215" s="133"/>
      <c r="H215" s="133"/>
      <c r="I215" s="133"/>
      <c r="K215" s="142"/>
      <c r="L215" s="142"/>
      <c r="M215" s="142"/>
      <c r="O215" s="133"/>
      <c r="P215" s="133"/>
      <c r="Q215" s="133"/>
      <c r="R215" s="133"/>
      <c r="S215" s="142"/>
      <c r="T215" s="142"/>
      <c r="U215" s="142"/>
      <c r="W215" s="133"/>
      <c r="X215" s="133"/>
      <c r="Y215" s="133"/>
      <c r="Z215" s="193"/>
      <c r="AA215" s="142"/>
      <c r="AB215" s="142"/>
      <c r="AC215" s="142"/>
      <c r="AE215" s="133"/>
      <c r="AF215" s="133"/>
      <c r="AG215" s="133"/>
      <c r="AI215" s="142"/>
      <c r="AJ215" s="142"/>
      <c r="AK215" s="142"/>
      <c r="AM215" s="133"/>
      <c r="AN215" s="133"/>
      <c r="AO215" s="133"/>
      <c r="AP215" s="133"/>
      <c r="AQ215" s="142"/>
      <c r="AR215" s="142"/>
      <c r="AS215" s="142"/>
      <c r="AU215" s="133"/>
      <c r="AV215" s="133"/>
      <c r="AW215" s="133"/>
    </row>
    <row r="216" spans="1:49" s="21" customFormat="1" hidden="1" x14ac:dyDescent="0.25">
      <c r="A216" s="47" t="s">
        <v>167</v>
      </c>
      <c r="C216" s="142"/>
      <c r="D216" s="142"/>
      <c r="E216" s="142"/>
      <c r="G216" s="133"/>
      <c r="H216" s="133"/>
      <c r="I216" s="133"/>
      <c r="K216" s="142"/>
      <c r="L216" s="142"/>
      <c r="M216" s="142"/>
      <c r="O216" s="133"/>
      <c r="P216" s="133"/>
      <c r="Q216" s="133"/>
      <c r="R216" s="133"/>
      <c r="S216" s="142"/>
      <c r="T216" s="142"/>
      <c r="U216" s="142"/>
      <c r="W216" s="133"/>
      <c r="X216" s="133"/>
      <c r="Y216" s="133"/>
      <c r="Z216" s="193"/>
      <c r="AA216" s="142"/>
      <c r="AB216" s="142"/>
      <c r="AC216" s="142"/>
      <c r="AE216" s="133"/>
      <c r="AF216" s="133"/>
      <c r="AG216" s="133"/>
      <c r="AI216" s="142"/>
      <c r="AJ216" s="142"/>
      <c r="AK216" s="142"/>
      <c r="AM216" s="133"/>
      <c r="AN216" s="133"/>
      <c r="AO216" s="133"/>
      <c r="AP216" s="133"/>
      <c r="AQ216" s="142"/>
      <c r="AR216" s="142"/>
      <c r="AS216" s="142"/>
      <c r="AU216" s="133"/>
      <c r="AV216" s="133"/>
      <c r="AW216" s="133"/>
    </row>
    <row r="217" spans="1:49" s="21" customFormat="1" hidden="1" x14ac:dyDescent="0.25">
      <c r="A217" s="47" t="s">
        <v>168</v>
      </c>
      <c r="C217" s="142"/>
      <c r="D217" s="142"/>
      <c r="E217" s="142"/>
      <c r="G217" s="133"/>
      <c r="H217" s="133"/>
      <c r="I217" s="133"/>
      <c r="K217" s="142"/>
      <c r="L217" s="142"/>
      <c r="M217" s="142"/>
      <c r="O217" s="133"/>
      <c r="P217" s="133"/>
      <c r="Q217" s="133"/>
      <c r="R217" s="133"/>
      <c r="S217" s="142"/>
      <c r="T217" s="142"/>
      <c r="U217" s="142"/>
      <c r="W217" s="133"/>
      <c r="X217" s="133"/>
      <c r="Y217" s="133"/>
      <c r="Z217" s="193"/>
      <c r="AA217" s="142"/>
      <c r="AB217" s="142"/>
      <c r="AC217" s="142"/>
      <c r="AE217" s="133"/>
      <c r="AF217" s="133"/>
      <c r="AG217" s="133"/>
      <c r="AI217" s="142"/>
      <c r="AJ217" s="142"/>
      <c r="AK217" s="142"/>
      <c r="AM217" s="133"/>
      <c r="AN217" s="133"/>
      <c r="AO217" s="133"/>
      <c r="AP217" s="133"/>
      <c r="AQ217" s="142"/>
      <c r="AR217" s="142"/>
      <c r="AS217" s="142"/>
      <c r="AU217" s="133"/>
      <c r="AV217" s="133"/>
      <c r="AW217" s="133"/>
    </row>
    <row r="218" spans="1:49" s="21" customFormat="1" hidden="1" x14ac:dyDescent="0.25">
      <c r="A218" s="47" t="s">
        <v>169</v>
      </c>
      <c r="C218" s="142"/>
      <c r="D218" s="142"/>
      <c r="E218" s="142"/>
      <c r="G218" s="133"/>
      <c r="H218" s="133"/>
      <c r="I218" s="133"/>
      <c r="K218" s="142"/>
      <c r="L218" s="142"/>
      <c r="M218" s="142"/>
      <c r="O218" s="133"/>
      <c r="P218" s="133"/>
      <c r="Q218" s="133"/>
      <c r="R218" s="133"/>
      <c r="S218" s="142"/>
      <c r="T218" s="142"/>
      <c r="U218" s="142"/>
      <c r="W218" s="133"/>
      <c r="X218" s="133"/>
      <c r="Y218" s="133"/>
      <c r="Z218" s="193"/>
      <c r="AA218" s="142"/>
      <c r="AB218" s="142"/>
      <c r="AC218" s="142"/>
      <c r="AE218" s="133"/>
      <c r="AF218" s="133"/>
      <c r="AG218" s="133"/>
      <c r="AI218" s="142"/>
      <c r="AJ218" s="142"/>
      <c r="AK218" s="142"/>
      <c r="AM218" s="133"/>
      <c r="AN218" s="133"/>
      <c r="AO218" s="133"/>
      <c r="AP218" s="133"/>
      <c r="AQ218" s="142"/>
      <c r="AR218" s="142"/>
      <c r="AS218" s="142"/>
      <c r="AU218" s="133"/>
      <c r="AV218" s="133"/>
      <c r="AW218" s="133"/>
    </row>
    <row r="219" spans="1:49" s="21" customFormat="1" hidden="1" x14ac:dyDescent="0.25">
      <c r="A219" s="26" t="s">
        <v>170</v>
      </c>
      <c r="C219" s="142"/>
      <c r="D219" s="142"/>
      <c r="E219" s="142"/>
      <c r="G219" s="133"/>
      <c r="H219" s="133"/>
      <c r="I219" s="133"/>
      <c r="K219" s="142"/>
      <c r="L219" s="142"/>
      <c r="M219" s="142"/>
      <c r="O219" s="133"/>
      <c r="P219" s="133"/>
      <c r="Q219" s="133"/>
      <c r="R219" s="133"/>
      <c r="S219" s="142"/>
      <c r="T219" s="142"/>
      <c r="U219" s="142"/>
      <c r="W219" s="133"/>
      <c r="X219" s="133"/>
      <c r="Y219" s="133"/>
      <c r="Z219" s="193"/>
      <c r="AA219" s="142"/>
      <c r="AB219" s="142"/>
      <c r="AC219" s="142"/>
      <c r="AE219" s="133"/>
      <c r="AF219" s="133"/>
      <c r="AG219" s="133"/>
      <c r="AI219" s="142"/>
      <c r="AJ219" s="142"/>
      <c r="AK219" s="142"/>
      <c r="AM219" s="133"/>
      <c r="AN219" s="133"/>
      <c r="AO219" s="133"/>
      <c r="AP219" s="133"/>
      <c r="AQ219" s="142"/>
      <c r="AR219" s="142"/>
      <c r="AS219" s="142"/>
      <c r="AU219" s="133"/>
      <c r="AV219" s="133"/>
      <c r="AW219" s="133"/>
    </row>
    <row r="220" spans="1:49" s="21" customFormat="1" hidden="1" x14ac:dyDescent="0.25">
      <c r="A220" s="26" t="s">
        <v>171</v>
      </c>
      <c r="C220" s="142"/>
      <c r="D220" s="142"/>
      <c r="E220" s="142"/>
      <c r="G220" s="133"/>
      <c r="H220" s="133"/>
      <c r="I220" s="133"/>
      <c r="K220" s="142"/>
      <c r="L220" s="142"/>
      <c r="M220" s="142"/>
      <c r="O220" s="133"/>
      <c r="P220" s="133"/>
      <c r="Q220" s="133"/>
      <c r="R220" s="133"/>
      <c r="S220" s="142"/>
      <c r="T220" s="142"/>
      <c r="U220" s="142"/>
      <c r="W220" s="133"/>
      <c r="X220" s="133"/>
      <c r="Y220" s="133"/>
      <c r="Z220" s="193"/>
      <c r="AA220" s="142"/>
      <c r="AB220" s="142"/>
      <c r="AC220" s="142"/>
      <c r="AE220" s="133"/>
      <c r="AF220" s="133"/>
      <c r="AG220" s="133"/>
      <c r="AI220" s="142"/>
      <c r="AJ220" s="142"/>
      <c r="AK220" s="142"/>
      <c r="AM220" s="133"/>
      <c r="AN220" s="133"/>
      <c r="AO220" s="133"/>
      <c r="AP220" s="133"/>
      <c r="AQ220" s="142"/>
      <c r="AR220" s="142"/>
      <c r="AS220" s="142"/>
      <c r="AU220" s="133"/>
      <c r="AV220" s="133"/>
      <c r="AW220" s="133"/>
    </row>
    <row r="221" spans="1:49" s="21" customFormat="1" hidden="1" x14ac:dyDescent="0.25">
      <c r="A221" s="26" t="s">
        <v>172</v>
      </c>
      <c r="C221" s="142"/>
      <c r="D221" s="142"/>
      <c r="E221" s="142"/>
      <c r="G221" s="133"/>
      <c r="H221" s="133"/>
      <c r="I221" s="133"/>
      <c r="K221" s="142"/>
      <c r="L221" s="142"/>
      <c r="M221" s="142"/>
      <c r="O221" s="133"/>
      <c r="P221" s="133"/>
      <c r="Q221" s="133"/>
      <c r="R221" s="133"/>
      <c r="S221" s="142"/>
      <c r="T221" s="142"/>
      <c r="U221" s="142"/>
      <c r="W221" s="133"/>
      <c r="X221" s="133"/>
      <c r="Y221" s="133"/>
      <c r="Z221" s="193"/>
      <c r="AA221" s="142"/>
      <c r="AB221" s="142"/>
      <c r="AC221" s="142"/>
      <c r="AE221" s="133"/>
      <c r="AF221" s="133"/>
      <c r="AG221" s="133"/>
      <c r="AI221" s="142"/>
      <c r="AJ221" s="142"/>
      <c r="AK221" s="142"/>
      <c r="AM221" s="133"/>
      <c r="AN221" s="133"/>
      <c r="AO221" s="133"/>
      <c r="AP221" s="133"/>
      <c r="AQ221" s="142"/>
      <c r="AR221" s="142"/>
      <c r="AS221" s="142"/>
      <c r="AU221" s="133"/>
      <c r="AV221" s="133"/>
      <c r="AW221" s="133"/>
    </row>
    <row r="222" spans="1:49" s="21" customFormat="1" hidden="1" x14ac:dyDescent="0.25">
      <c r="A222" s="26" t="s">
        <v>173</v>
      </c>
      <c r="C222" s="142"/>
      <c r="D222" s="142"/>
      <c r="E222" s="142"/>
      <c r="G222" s="133"/>
      <c r="H222" s="133"/>
      <c r="I222" s="133"/>
      <c r="K222" s="142"/>
      <c r="L222" s="142"/>
      <c r="M222" s="142"/>
      <c r="O222" s="133"/>
      <c r="P222" s="133"/>
      <c r="Q222" s="133"/>
      <c r="R222" s="133"/>
      <c r="S222" s="142"/>
      <c r="T222" s="142"/>
      <c r="U222" s="142"/>
      <c r="W222" s="133"/>
      <c r="X222" s="133"/>
      <c r="Y222" s="133"/>
      <c r="Z222" s="193"/>
      <c r="AA222" s="142"/>
      <c r="AB222" s="142"/>
      <c r="AC222" s="142"/>
      <c r="AE222" s="133"/>
      <c r="AF222" s="133"/>
      <c r="AG222" s="133"/>
      <c r="AI222" s="142"/>
      <c r="AJ222" s="142"/>
      <c r="AK222" s="142"/>
      <c r="AM222" s="133"/>
      <c r="AN222" s="133"/>
      <c r="AO222" s="133"/>
      <c r="AP222" s="133"/>
      <c r="AQ222" s="142"/>
      <c r="AR222" s="142"/>
      <c r="AS222" s="142"/>
      <c r="AU222" s="133"/>
      <c r="AV222" s="133"/>
      <c r="AW222" s="133"/>
    </row>
    <row r="223" spans="1:49" s="21" customFormat="1" hidden="1" x14ac:dyDescent="0.25">
      <c r="A223" s="26" t="s">
        <v>174</v>
      </c>
      <c r="C223" s="142"/>
      <c r="D223" s="142"/>
      <c r="E223" s="142"/>
      <c r="G223" s="133"/>
      <c r="H223" s="133"/>
      <c r="I223" s="133"/>
      <c r="K223" s="142"/>
      <c r="L223" s="142"/>
      <c r="M223" s="142"/>
      <c r="O223" s="133"/>
      <c r="P223" s="133"/>
      <c r="Q223" s="133"/>
      <c r="R223" s="133"/>
      <c r="S223" s="142"/>
      <c r="T223" s="142"/>
      <c r="U223" s="142"/>
      <c r="W223" s="133"/>
      <c r="X223" s="133"/>
      <c r="Y223" s="133"/>
      <c r="Z223" s="193"/>
      <c r="AA223" s="142"/>
      <c r="AB223" s="142"/>
      <c r="AC223" s="142"/>
      <c r="AE223" s="133"/>
      <c r="AF223" s="133"/>
      <c r="AG223" s="133"/>
      <c r="AI223" s="142"/>
      <c r="AJ223" s="142"/>
      <c r="AK223" s="142"/>
      <c r="AM223" s="133"/>
      <c r="AN223" s="133"/>
      <c r="AO223" s="133"/>
      <c r="AP223" s="133"/>
      <c r="AQ223" s="142"/>
      <c r="AR223" s="142"/>
      <c r="AS223" s="142"/>
      <c r="AU223" s="133"/>
      <c r="AV223" s="133"/>
      <c r="AW223" s="133"/>
    </row>
    <row r="224" spans="1:49" s="21" customFormat="1" hidden="1" x14ac:dyDescent="0.25">
      <c r="A224" s="26" t="s">
        <v>175</v>
      </c>
      <c r="C224" s="142"/>
      <c r="D224" s="142"/>
      <c r="E224" s="142"/>
      <c r="G224" s="133"/>
      <c r="H224" s="133"/>
      <c r="I224" s="133"/>
      <c r="K224" s="142"/>
      <c r="L224" s="142"/>
      <c r="M224" s="142"/>
      <c r="O224" s="133"/>
      <c r="P224" s="133"/>
      <c r="Q224" s="133"/>
      <c r="R224" s="133"/>
      <c r="S224" s="142"/>
      <c r="T224" s="142"/>
      <c r="U224" s="142"/>
      <c r="W224" s="133"/>
      <c r="X224" s="133"/>
      <c r="Y224" s="133"/>
      <c r="Z224" s="193"/>
      <c r="AA224" s="142"/>
      <c r="AB224" s="142"/>
      <c r="AC224" s="142"/>
      <c r="AE224" s="133"/>
      <c r="AF224" s="133"/>
      <c r="AG224" s="133"/>
      <c r="AI224" s="142"/>
      <c r="AJ224" s="142"/>
      <c r="AK224" s="142"/>
      <c r="AM224" s="133"/>
      <c r="AN224" s="133"/>
      <c r="AO224" s="133"/>
      <c r="AP224" s="133"/>
      <c r="AQ224" s="142"/>
      <c r="AR224" s="142"/>
      <c r="AS224" s="142"/>
      <c r="AU224" s="133"/>
      <c r="AV224" s="133"/>
      <c r="AW224" s="133"/>
    </row>
    <row r="225" spans="1:49" s="21" customFormat="1" hidden="1" x14ac:dyDescent="0.25">
      <c r="A225" s="26" t="s">
        <v>176</v>
      </c>
      <c r="C225" s="142"/>
      <c r="D225" s="142"/>
      <c r="E225" s="142"/>
      <c r="G225" s="133"/>
      <c r="H225" s="133"/>
      <c r="I225" s="133"/>
      <c r="K225" s="142"/>
      <c r="L225" s="142"/>
      <c r="M225" s="142"/>
      <c r="O225" s="133"/>
      <c r="P225" s="133"/>
      <c r="Q225" s="133"/>
      <c r="R225" s="133"/>
      <c r="S225" s="142"/>
      <c r="T225" s="142"/>
      <c r="U225" s="142"/>
      <c r="W225" s="133"/>
      <c r="X225" s="133"/>
      <c r="Y225" s="133"/>
      <c r="Z225" s="193"/>
      <c r="AA225" s="142"/>
      <c r="AB225" s="142"/>
      <c r="AC225" s="142"/>
      <c r="AE225" s="133"/>
      <c r="AF225" s="133"/>
      <c r="AG225" s="133"/>
      <c r="AI225" s="142"/>
      <c r="AJ225" s="142"/>
      <c r="AK225" s="142"/>
      <c r="AM225" s="133"/>
      <c r="AN225" s="133"/>
      <c r="AO225" s="133"/>
      <c r="AP225" s="133"/>
      <c r="AQ225" s="142"/>
      <c r="AR225" s="142"/>
      <c r="AS225" s="142"/>
      <c r="AU225" s="133"/>
      <c r="AV225" s="133"/>
      <c r="AW225" s="133"/>
    </row>
    <row r="226" spans="1:49" s="21" customFormat="1" hidden="1" x14ac:dyDescent="0.25">
      <c r="A226" s="167" t="s">
        <v>241</v>
      </c>
      <c r="C226" s="142"/>
      <c r="D226" s="142"/>
      <c r="E226" s="142"/>
      <c r="G226" s="133"/>
      <c r="H226" s="133"/>
      <c r="I226" s="133"/>
      <c r="K226" s="142"/>
      <c r="L226" s="142"/>
      <c r="M226" s="142"/>
      <c r="O226" s="133"/>
      <c r="P226" s="133"/>
      <c r="Q226" s="133"/>
      <c r="R226" s="133"/>
      <c r="S226" s="142"/>
      <c r="T226" s="142"/>
      <c r="U226" s="142"/>
      <c r="W226" s="133"/>
      <c r="X226" s="133"/>
      <c r="Y226" s="133"/>
      <c r="Z226" s="193"/>
      <c r="AA226" s="142"/>
      <c r="AB226" s="142"/>
      <c r="AC226" s="142"/>
      <c r="AE226" s="133"/>
      <c r="AF226" s="133"/>
      <c r="AG226" s="133"/>
      <c r="AI226" s="142"/>
      <c r="AJ226" s="142"/>
      <c r="AK226" s="142"/>
      <c r="AM226" s="133"/>
      <c r="AN226" s="133"/>
      <c r="AO226" s="133"/>
      <c r="AP226" s="133"/>
      <c r="AQ226" s="142"/>
      <c r="AR226" s="142"/>
      <c r="AS226" s="142"/>
      <c r="AU226" s="133"/>
      <c r="AV226" s="133"/>
      <c r="AW226" s="133"/>
    </row>
    <row r="227" spans="1:49" s="21" customFormat="1" hidden="1" x14ac:dyDescent="0.25">
      <c r="A227" s="167" t="s">
        <v>242</v>
      </c>
      <c r="C227" s="142"/>
      <c r="D227" s="142"/>
      <c r="E227" s="142"/>
      <c r="G227" s="133"/>
      <c r="H227" s="133"/>
      <c r="I227" s="133"/>
      <c r="K227" s="142"/>
      <c r="L227" s="142"/>
      <c r="M227" s="142"/>
      <c r="O227" s="133"/>
      <c r="P227" s="133"/>
      <c r="Q227" s="133"/>
      <c r="R227" s="133"/>
      <c r="S227" s="142"/>
      <c r="T227" s="142"/>
      <c r="U227" s="142"/>
      <c r="W227" s="133"/>
      <c r="X227" s="133"/>
      <c r="Y227" s="133"/>
      <c r="Z227" s="193"/>
      <c r="AA227" s="142"/>
      <c r="AB227" s="142"/>
      <c r="AC227" s="142"/>
      <c r="AE227" s="133"/>
      <c r="AF227" s="133"/>
      <c r="AG227" s="133"/>
      <c r="AI227" s="142"/>
      <c r="AJ227" s="142"/>
      <c r="AK227" s="142"/>
      <c r="AM227" s="133"/>
      <c r="AN227" s="133"/>
      <c r="AO227" s="133"/>
      <c r="AP227" s="133"/>
      <c r="AQ227" s="142"/>
      <c r="AR227" s="142"/>
      <c r="AS227" s="142"/>
      <c r="AU227" s="133"/>
      <c r="AV227" s="133"/>
      <c r="AW227" s="133"/>
    </row>
    <row r="228" spans="1:49" s="21" customFormat="1" hidden="1" x14ac:dyDescent="0.25">
      <c r="A228" s="167" t="s">
        <v>243</v>
      </c>
      <c r="C228" s="142"/>
      <c r="D228" s="142"/>
      <c r="E228" s="142"/>
      <c r="G228" s="133"/>
      <c r="H228" s="133"/>
      <c r="I228" s="133"/>
      <c r="K228" s="142"/>
      <c r="L228" s="142"/>
      <c r="M228" s="142"/>
      <c r="O228" s="133"/>
      <c r="P228" s="133"/>
      <c r="Q228" s="133"/>
      <c r="R228" s="133"/>
      <c r="S228" s="142"/>
      <c r="T228" s="142"/>
      <c r="U228" s="142"/>
      <c r="W228" s="133"/>
      <c r="X228" s="133"/>
      <c r="Y228" s="133"/>
      <c r="Z228" s="193"/>
      <c r="AA228" s="142"/>
      <c r="AB228" s="142"/>
      <c r="AC228" s="142"/>
      <c r="AE228" s="133"/>
      <c r="AF228" s="133"/>
      <c r="AG228" s="133"/>
      <c r="AI228" s="142"/>
      <c r="AJ228" s="142"/>
      <c r="AK228" s="142"/>
      <c r="AM228" s="133"/>
      <c r="AN228" s="133"/>
      <c r="AO228" s="133"/>
      <c r="AP228" s="133"/>
      <c r="AQ228" s="142"/>
      <c r="AR228" s="142"/>
      <c r="AS228" s="142"/>
      <c r="AU228" s="133"/>
      <c r="AV228" s="133"/>
      <c r="AW228" s="133"/>
    </row>
    <row r="229" spans="1:49" s="21" customFormat="1" hidden="1" x14ac:dyDescent="0.25">
      <c r="A229" s="167" t="s">
        <v>244</v>
      </c>
      <c r="C229" s="142"/>
      <c r="D229" s="142"/>
      <c r="E229" s="142"/>
      <c r="G229" s="133"/>
      <c r="H229" s="133"/>
      <c r="I229" s="133"/>
      <c r="K229" s="142"/>
      <c r="L229" s="142"/>
      <c r="M229" s="142"/>
      <c r="O229" s="133"/>
      <c r="P229" s="133"/>
      <c r="Q229" s="133"/>
      <c r="R229" s="133"/>
      <c r="S229" s="142"/>
      <c r="T229" s="142"/>
      <c r="U229" s="142"/>
      <c r="W229" s="133"/>
      <c r="X229" s="133"/>
      <c r="Y229" s="133"/>
      <c r="Z229" s="193"/>
      <c r="AA229" s="142"/>
      <c r="AB229" s="142"/>
      <c r="AC229" s="142"/>
      <c r="AE229" s="133"/>
      <c r="AF229" s="133"/>
      <c r="AG229" s="133"/>
      <c r="AI229" s="142"/>
      <c r="AJ229" s="142"/>
      <c r="AK229" s="142"/>
      <c r="AM229" s="133"/>
      <c r="AN229" s="133"/>
      <c r="AO229" s="133"/>
      <c r="AP229" s="133"/>
      <c r="AQ229" s="142"/>
      <c r="AR229" s="142"/>
      <c r="AS229" s="142"/>
      <c r="AU229" s="133"/>
      <c r="AV229" s="133"/>
      <c r="AW229" s="133"/>
    </row>
    <row r="230" spans="1:49" s="21" customFormat="1" hidden="1" x14ac:dyDescent="0.25">
      <c r="A230" s="167" t="s">
        <v>245</v>
      </c>
      <c r="C230" s="142"/>
      <c r="D230" s="142"/>
      <c r="E230" s="142"/>
      <c r="G230" s="133"/>
      <c r="H230" s="133"/>
      <c r="I230" s="133"/>
      <c r="K230" s="142"/>
      <c r="L230" s="142"/>
      <c r="M230" s="142"/>
      <c r="O230" s="133"/>
      <c r="P230" s="133"/>
      <c r="Q230" s="133"/>
      <c r="R230" s="133"/>
      <c r="S230" s="142"/>
      <c r="T230" s="142"/>
      <c r="U230" s="142"/>
      <c r="W230" s="133"/>
      <c r="X230" s="133"/>
      <c r="Y230" s="133"/>
      <c r="Z230" s="193"/>
      <c r="AA230" s="142"/>
      <c r="AB230" s="142"/>
      <c r="AC230" s="142"/>
      <c r="AE230" s="133"/>
      <c r="AF230" s="133"/>
      <c r="AG230" s="133"/>
      <c r="AI230" s="142"/>
      <c r="AJ230" s="142"/>
      <c r="AK230" s="142"/>
      <c r="AM230" s="133"/>
      <c r="AN230" s="133"/>
      <c r="AO230" s="133"/>
      <c r="AP230" s="133"/>
      <c r="AQ230" s="142"/>
      <c r="AR230" s="142"/>
      <c r="AS230" s="142"/>
      <c r="AU230" s="133"/>
      <c r="AV230" s="133"/>
      <c r="AW230" s="133"/>
    </row>
    <row r="231" spans="1:49" s="21" customFormat="1" hidden="1" x14ac:dyDescent="0.25">
      <c r="A231" s="167" t="s">
        <v>246</v>
      </c>
      <c r="C231" s="142"/>
      <c r="D231" s="142"/>
      <c r="E231" s="142"/>
      <c r="G231" s="133"/>
      <c r="H231" s="133"/>
      <c r="I231" s="133"/>
      <c r="K231" s="142"/>
      <c r="L231" s="142"/>
      <c r="M231" s="142"/>
      <c r="O231" s="133"/>
      <c r="P231" s="133"/>
      <c r="Q231" s="133"/>
      <c r="R231" s="133"/>
      <c r="S231" s="142"/>
      <c r="T231" s="142"/>
      <c r="U231" s="142"/>
      <c r="W231" s="133"/>
      <c r="X231" s="133"/>
      <c r="Y231" s="133"/>
      <c r="Z231" s="193"/>
      <c r="AA231" s="142"/>
      <c r="AB231" s="142"/>
      <c r="AC231" s="142"/>
      <c r="AE231" s="133"/>
      <c r="AF231" s="133"/>
      <c r="AG231" s="133"/>
      <c r="AI231" s="142"/>
      <c r="AJ231" s="142"/>
      <c r="AK231" s="142"/>
      <c r="AM231" s="133"/>
      <c r="AN231" s="133"/>
      <c r="AO231" s="133"/>
      <c r="AP231" s="133"/>
      <c r="AQ231" s="142"/>
      <c r="AR231" s="142"/>
      <c r="AS231" s="142"/>
      <c r="AU231" s="133"/>
      <c r="AV231" s="133"/>
      <c r="AW231" s="133"/>
    </row>
    <row r="232" spans="1:49" s="21" customFormat="1" hidden="1" x14ac:dyDescent="0.25">
      <c r="A232" s="167" t="s">
        <v>247</v>
      </c>
      <c r="C232" s="142"/>
      <c r="D232" s="142"/>
      <c r="E232" s="142"/>
      <c r="G232" s="133"/>
      <c r="H232" s="133"/>
      <c r="I232" s="133"/>
      <c r="K232" s="142"/>
      <c r="L232" s="142"/>
      <c r="M232" s="142"/>
      <c r="O232" s="133"/>
      <c r="P232" s="133"/>
      <c r="Q232" s="133"/>
      <c r="R232" s="133"/>
      <c r="S232" s="142"/>
      <c r="T232" s="142"/>
      <c r="U232" s="142"/>
      <c r="W232" s="133"/>
      <c r="X232" s="133"/>
      <c r="Y232" s="133"/>
      <c r="Z232" s="193"/>
      <c r="AA232" s="142"/>
      <c r="AB232" s="142"/>
      <c r="AC232" s="142"/>
      <c r="AE232" s="133"/>
      <c r="AF232" s="133"/>
      <c r="AG232" s="133"/>
      <c r="AI232" s="142"/>
      <c r="AJ232" s="142"/>
      <c r="AK232" s="142"/>
      <c r="AM232" s="133"/>
      <c r="AN232" s="133"/>
      <c r="AO232" s="133"/>
      <c r="AP232" s="133"/>
      <c r="AQ232" s="142"/>
      <c r="AR232" s="142"/>
      <c r="AS232" s="142"/>
      <c r="AU232" s="133"/>
      <c r="AV232" s="133"/>
      <c r="AW232" s="133"/>
    </row>
    <row r="233" spans="1:49" s="21" customFormat="1" hidden="1" x14ac:dyDescent="0.25">
      <c r="A233" s="167" t="s">
        <v>248</v>
      </c>
      <c r="C233" s="142"/>
      <c r="D233" s="142"/>
      <c r="E233" s="142"/>
      <c r="G233" s="133"/>
      <c r="H233" s="133"/>
      <c r="I233" s="133"/>
      <c r="K233" s="142"/>
      <c r="L233" s="142"/>
      <c r="M233" s="142"/>
      <c r="O233" s="133"/>
      <c r="P233" s="133"/>
      <c r="Q233" s="133"/>
      <c r="R233" s="133"/>
      <c r="S233" s="142"/>
      <c r="T233" s="142"/>
      <c r="U233" s="142"/>
      <c r="W233" s="133"/>
      <c r="X233" s="133"/>
      <c r="Y233" s="133"/>
      <c r="Z233" s="193"/>
      <c r="AA233" s="142"/>
      <c r="AB233" s="142"/>
      <c r="AC233" s="142"/>
      <c r="AE233" s="133"/>
      <c r="AF233" s="133"/>
      <c r="AG233" s="133"/>
      <c r="AI233" s="142"/>
      <c r="AJ233" s="142"/>
      <c r="AK233" s="142"/>
      <c r="AM233" s="133"/>
      <c r="AN233" s="133"/>
      <c r="AO233" s="133"/>
      <c r="AP233" s="133"/>
      <c r="AQ233" s="142"/>
      <c r="AR233" s="142"/>
      <c r="AS233" s="142"/>
      <c r="AU233" s="133"/>
      <c r="AV233" s="133"/>
      <c r="AW233" s="133"/>
    </row>
    <row r="234" spans="1:49" s="21" customFormat="1" hidden="1" x14ac:dyDescent="0.25">
      <c r="A234" s="167" t="s">
        <v>249</v>
      </c>
      <c r="C234" s="142"/>
      <c r="D234" s="142"/>
      <c r="E234" s="142"/>
      <c r="G234" s="133"/>
      <c r="H234" s="133"/>
      <c r="I234" s="133"/>
      <c r="K234" s="142"/>
      <c r="L234" s="142"/>
      <c r="M234" s="142"/>
      <c r="O234" s="133"/>
      <c r="P234" s="133"/>
      <c r="Q234" s="133"/>
      <c r="R234" s="133"/>
      <c r="S234" s="142"/>
      <c r="T234" s="142"/>
      <c r="U234" s="142"/>
      <c r="W234" s="133"/>
      <c r="X234" s="133"/>
      <c r="Y234" s="133"/>
      <c r="Z234" s="193"/>
      <c r="AA234" s="142"/>
      <c r="AB234" s="142"/>
      <c r="AC234" s="142"/>
      <c r="AE234" s="133"/>
      <c r="AF234" s="133"/>
      <c r="AG234" s="133"/>
      <c r="AI234" s="142"/>
      <c r="AJ234" s="142"/>
      <c r="AK234" s="142"/>
      <c r="AM234" s="133"/>
      <c r="AN234" s="133"/>
      <c r="AO234" s="133"/>
      <c r="AP234" s="133"/>
      <c r="AQ234" s="142"/>
      <c r="AR234" s="142"/>
      <c r="AS234" s="142"/>
      <c r="AU234" s="133"/>
      <c r="AV234" s="133"/>
      <c r="AW234" s="133"/>
    </row>
    <row r="235" spans="1:49" s="21" customFormat="1" hidden="1" x14ac:dyDescent="0.25">
      <c r="A235" s="167" t="s">
        <v>250</v>
      </c>
      <c r="C235" s="142"/>
      <c r="D235" s="142"/>
      <c r="E235" s="142"/>
      <c r="G235" s="133"/>
      <c r="H235" s="133"/>
      <c r="I235" s="133"/>
      <c r="K235" s="142"/>
      <c r="L235" s="142"/>
      <c r="M235" s="142"/>
      <c r="O235" s="133"/>
      <c r="P235" s="133"/>
      <c r="Q235" s="133"/>
      <c r="R235" s="133"/>
      <c r="S235" s="142"/>
      <c r="T235" s="142"/>
      <c r="U235" s="142"/>
      <c r="W235" s="133"/>
      <c r="X235" s="133"/>
      <c r="Y235" s="133"/>
      <c r="Z235" s="193"/>
      <c r="AA235" s="142"/>
      <c r="AB235" s="142"/>
      <c r="AC235" s="142"/>
      <c r="AE235" s="133"/>
      <c r="AF235" s="133"/>
      <c r="AG235" s="133"/>
      <c r="AI235" s="142"/>
      <c r="AJ235" s="142"/>
      <c r="AK235" s="142"/>
      <c r="AM235" s="133"/>
      <c r="AN235" s="133"/>
      <c r="AO235" s="133"/>
      <c r="AP235" s="133"/>
      <c r="AQ235" s="142"/>
      <c r="AR235" s="142"/>
      <c r="AS235" s="142"/>
      <c r="AU235" s="133"/>
      <c r="AV235" s="133"/>
      <c r="AW235" s="133"/>
    </row>
    <row r="236" spans="1:49" s="21" customFormat="1" hidden="1" x14ac:dyDescent="0.25">
      <c r="A236" s="167" t="s">
        <v>251</v>
      </c>
      <c r="C236" s="142"/>
      <c r="D236" s="142"/>
      <c r="E236" s="142"/>
      <c r="G236" s="133"/>
      <c r="H236" s="133"/>
      <c r="I236" s="133"/>
      <c r="K236" s="142"/>
      <c r="L236" s="142"/>
      <c r="M236" s="142"/>
      <c r="O236" s="133"/>
      <c r="P236" s="133"/>
      <c r="Q236" s="133"/>
      <c r="R236" s="133"/>
      <c r="S236" s="142"/>
      <c r="T236" s="142"/>
      <c r="U236" s="142"/>
      <c r="W236" s="133"/>
      <c r="X236" s="133"/>
      <c r="Y236" s="133"/>
      <c r="Z236" s="193"/>
      <c r="AA236" s="142"/>
      <c r="AB236" s="142"/>
      <c r="AC236" s="142"/>
      <c r="AE236" s="133"/>
      <c r="AF236" s="133"/>
      <c r="AG236" s="133"/>
      <c r="AI236" s="142"/>
      <c r="AJ236" s="142"/>
      <c r="AK236" s="142"/>
      <c r="AM236" s="133"/>
      <c r="AN236" s="133"/>
      <c r="AO236" s="133"/>
      <c r="AP236" s="133"/>
      <c r="AQ236" s="142"/>
      <c r="AR236" s="142"/>
      <c r="AS236" s="142"/>
      <c r="AU236" s="133"/>
      <c r="AV236" s="133"/>
      <c r="AW236" s="133"/>
    </row>
    <row r="237" spans="1:49" s="21" customFormat="1" hidden="1" x14ac:dyDescent="0.25">
      <c r="A237" s="167" t="s">
        <v>252</v>
      </c>
      <c r="C237" s="142"/>
      <c r="D237" s="142"/>
      <c r="E237" s="142"/>
      <c r="G237" s="133"/>
      <c r="H237" s="133"/>
      <c r="I237" s="133"/>
      <c r="K237" s="142"/>
      <c r="L237" s="142"/>
      <c r="M237" s="142"/>
      <c r="O237" s="133"/>
      <c r="P237" s="133"/>
      <c r="Q237" s="133"/>
      <c r="R237" s="133"/>
      <c r="S237" s="142"/>
      <c r="T237" s="142"/>
      <c r="U237" s="142"/>
      <c r="W237" s="133"/>
      <c r="X237" s="133"/>
      <c r="Y237" s="133"/>
      <c r="Z237" s="193"/>
      <c r="AA237" s="142"/>
      <c r="AB237" s="142"/>
      <c r="AC237" s="142"/>
      <c r="AE237" s="133"/>
      <c r="AF237" s="133"/>
      <c r="AG237" s="133"/>
      <c r="AI237" s="142"/>
      <c r="AJ237" s="142"/>
      <c r="AK237" s="142"/>
      <c r="AM237" s="133"/>
      <c r="AN237" s="133"/>
      <c r="AO237" s="133"/>
      <c r="AP237" s="133"/>
      <c r="AQ237" s="142"/>
      <c r="AR237" s="142"/>
      <c r="AS237" s="142"/>
      <c r="AU237" s="133"/>
      <c r="AV237" s="133"/>
      <c r="AW237" s="133"/>
    </row>
    <row r="238" spans="1:49" s="21" customFormat="1" hidden="1" x14ac:dyDescent="0.25">
      <c r="A238" s="167" t="s">
        <v>253</v>
      </c>
      <c r="C238" s="142"/>
      <c r="D238" s="142"/>
      <c r="E238" s="142"/>
      <c r="G238" s="133"/>
      <c r="H238" s="133"/>
      <c r="I238" s="133"/>
      <c r="K238" s="142"/>
      <c r="L238" s="142"/>
      <c r="M238" s="142"/>
      <c r="O238" s="133"/>
      <c r="P238" s="133"/>
      <c r="Q238" s="133"/>
      <c r="R238" s="133"/>
      <c r="S238" s="142"/>
      <c r="T238" s="142"/>
      <c r="U238" s="142"/>
      <c r="W238" s="133"/>
      <c r="X238" s="133"/>
      <c r="Y238" s="133"/>
      <c r="Z238" s="193"/>
      <c r="AA238" s="142"/>
      <c r="AB238" s="142"/>
      <c r="AC238" s="142"/>
      <c r="AE238" s="133"/>
      <c r="AF238" s="133"/>
      <c r="AG238" s="133"/>
      <c r="AI238" s="142"/>
      <c r="AJ238" s="142"/>
      <c r="AK238" s="142"/>
      <c r="AM238" s="133"/>
      <c r="AN238" s="133"/>
      <c r="AO238" s="133"/>
      <c r="AP238" s="133"/>
      <c r="AQ238" s="142"/>
      <c r="AR238" s="142"/>
      <c r="AS238" s="142"/>
      <c r="AU238" s="133"/>
      <c r="AV238" s="133"/>
      <c r="AW238" s="133"/>
    </row>
    <row r="239" spans="1:49" s="21" customFormat="1" hidden="1" x14ac:dyDescent="0.25">
      <c r="A239" s="167" t="s">
        <v>254</v>
      </c>
      <c r="C239" s="142"/>
      <c r="D239" s="142"/>
      <c r="E239" s="142"/>
      <c r="G239" s="133"/>
      <c r="H239" s="133"/>
      <c r="I239" s="133"/>
      <c r="K239" s="142"/>
      <c r="L239" s="142"/>
      <c r="M239" s="142"/>
      <c r="O239" s="133"/>
      <c r="P239" s="133"/>
      <c r="Q239" s="133"/>
      <c r="R239" s="133"/>
      <c r="S239" s="142"/>
      <c r="T239" s="142"/>
      <c r="U239" s="142"/>
      <c r="W239" s="133"/>
      <c r="X239" s="133"/>
      <c r="Y239" s="133"/>
      <c r="Z239" s="193"/>
      <c r="AA239" s="142"/>
      <c r="AB239" s="142"/>
      <c r="AC239" s="142"/>
      <c r="AE239" s="133"/>
      <c r="AF239" s="133"/>
      <c r="AG239" s="133"/>
      <c r="AI239" s="142"/>
      <c r="AJ239" s="142"/>
      <c r="AK239" s="142"/>
      <c r="AM239" s="133"/>
      <c r="AN239" s="133"/>
      <c r="AO239" s="133"/>
      <c r="AP239" s="133"/>
      <c r="AQ239" s="142"/>
      <c r="AR239" s="142"/>
      <c r="AS239" s="142"/>
      <c r="AU239" s="133"/>
      <c r="AV239" s="133"/>
      <c r="AW239" s="133"/>
    </row>
    <row r="240" spans="1:49" s="21" customFormat="1" hidden="1" x14ac:dyDescent="0.25">
      <c r="A240" s="167" t="s">
        <v>268</v>
      </c>
      <c r="C240" s="142"/>
      <c r="D240" s="142"/>
      <c r="E240" s="142"/>
      <c r="G240" s="133"/>
      <c r="H240" s="133"/>
      <c r="I240" s="133"/>
      <c r="K240" s="142"/>
      <c r="L240" s="142"/>
      <c r="M240" s="142"/>
      <c r="O240" s="133"/>
      <c r="P240" s="133"/>
      <c r="Q240" s="133"/>
      <c r="R240" s="133"/>
      <c r="S240" s="142"/>
      <c r="T240" s="142"/>
      <c r="U240" s="142"/>
      <c r="W240" s="133"/>
      <c r="X240" s="133"/>
      <c r="Y240" s="133"/>
      <c r="Z240" s="193"/>
      <c r="AA240" s="142"/>
      <c r="AB240" s="142"/>
      <c r="AC240" s="142"/>
      <c r="AE240" s="133"/>
      <c r="AF240" s="133"/>
      <c r="AG240" s="133"/>
      <c r="AI240" s="142"/>
      <c r="AJ240" s="142"/>
      <c r="AK240" s="142"/>
      <c r="AM240" s="133"/>
      <c r="AN240" s="133"/>
      <c r="AO240" s="133"/>
      <c r="AP240" s="133"/>
      <c r="AQ240" s="142"/>
      <c r="AR240" s="142"/>
      <c r="AS240" s="142"/>
      <c r="AU240" s="133"/>
      <c r="AV240" s="133"/>
      <c r="AW240" s="133"/>
    </row>
    <row r="241" spans="1:49" s="21" customFormat="1" hidden="1" x14ac:dyDescent="0.25">
      <c r="A241" s="167" t="s">
        <v>269</v>
      </c>
      <c r="C241" s="142"/>
      <c r="D241" s="142"/>
      <c r="E241" s="142"/>
      <c r="G241" s="133"/>
      <c r="H241" s="133"/>
      <c r="I241" s="133"/>
      <c r="K241" s="142"/>
      <c r="L241" s="142"/>
      <c r="M241" s="142"/>
      <c r="O241" s="133"/>
      <c r="P241" s="133"/>
      <c r="Q241" s="133"/>
      <c r="R241" s="133"/>
      <c r="S241" s="142"/>
      <c r="T241" s="142"/>
      <c r="U241" s="142"/>
      <c r="W241" s="133"/>
      <c r="X241" s="133"/>
      <c r="Y241" s="133"/>
      <c r="Z241" s="193"/>
      <c r="AA241" s="142"/>
      <c r="AB241" s="142"/>
      <c r="AC241" s="142"/>
      <c r="AE241" s="133"/>
      <c r="AF241" s="133"/>
      <c r="AG241" s="133"/>
      <c r="AI241" s="142"/>
      <c r="AJ241" s="142"/>
      <c r="AK241" s="142"/>
      <c r="AM241" s="133"/>
      <c r="AN241" s="133"/>
      <c r="AO241" s="133"/>
      <c r="AP241" s="133"/>
      <c r="AQ241" s="142"/>
      <c r="AR241" s="142"/>
      <c r="AS241" s="142"/>
      <c r="AU241" s="133"/>
      <c r="AV241" s="133"/>
      <c r="AW241" s="133"/>
    </row>
    <row r="242" spans="1:49" s="21" customFormat="1" hidden="1" x14ac:dyDescent="0.25">
      <c r="A242" s="167" t="s">
        <v>270</v>
      </c>
      <c r="C242" s="142"/>
      <c r="D242" s="142"/>
      <c r="E242" s="142"/>
      <c r="G242" s="133"/>
      <c r="H242" s="133"/>
      <c r="I242" s="133"/>
      <c r="K242" s="142"/>
      <c r="L242" s="142"/>
      <c r="M242" s="142"/>
      <c r="O242" s="133"/>
      <c r="P242" s="133"/>
      <c r="Q242" s="133"/>
      <c r="R242" s="133"/>
      <c r="S242" s="142"/>
      <c r="T242" s="142"/>
      <c r="U242" s="142"/>
      <c r="W242" s="133"/>
      <c r="X242" s="133"/>
      <c r="Y242" s="133"/>
      <c r="Z242" s="193"/>
      <c r="AA242" s="142"/>
      <c r="AB242" s="142"/>
      <c r="AC242" s="142"/>
      <c r="AE242" s="133"/>
      <c r="AF242" s="133"/>
      <c r="AG242" s="133"/>
      <c r="AI242" s="142"/>
      <c r="AJ242" s="142"/>
      <c r="AK242" s="142"/>
      <c r="AM242" s="133"/>
      <c r="AN242" s="133"/>
      <c r="AO242" s="133"/>
      <c r="AP242" s="133"/>
      <c r="AQ242" s="142"/>
      <c r="AR242" s="142"/>
      <c r="AS242" s="142"/>
      <c r="AU242" s="133"/>
      <c r="AV242" s="133"/>
      <c r="AW242" s="133"/>
    </row>
    <row r="243" spans="1:49" s="21" customFormat="1" hidden="1" x14ac:dyDescent="0.25">
      <c r="A243" s="167" t="s">
        <v>271</v>
      </c>
      <c r="C243" s="142"/>
      <c r="D243" s="142"/>
      <c r="E243" s="142"/>
      <c r="G243" s="133"/>
      <c r="H243" s="133"/>
      <c r="I243" s="133"/>
      <c r="K243" s="142"/>
      <c r="L243" s="142"/>
      <c r="M243" s="142"/>
      <c r="O243" s="133"/>
      <c r="P243" s="133"/>
      <c r="Q243" s="133"/>
      <c r="R243" s="133"/>
      <c r="S243" s="142"/>
      <c r="T243" s="142"/>
      <c r="U243" s="142"/>
      <c r="W243" s="133"/>
      <c r="X243" s="133"/>
      <c r="Y243" s="133"/>
      <c r="Z243" s="193"/>
      <c r="AA243" s="142"/>
      <c r="AB243" s="142"/>
      <c r="AC243" s="142"/>
      <c r="AE243" s="133"/>
      <c r="AF243" s="133"/>
      <c r="AG243" s="133"/>
      <c r="AI243" s="142"/>
      <c r="AJ243" s="142"/>
      <c r="AK243" s="142"/>
      <c r="AM243" s="133"/>
      <c r="AN243" s="133"/>
      <c r="AO243" s="133"/>
      <c r="AP243" s="133"/>
      <c r="AQ243" s="142"/>
      <c r="AR243" s="142"/>
      <c r="AS243" s="142"/>
      <c r="AU243" s="133"/>
      <c r="AV243" s="133"/>
      <c r="AW243" s="133"/>
    </row>
    <row r="244" spans="1:49" s="21" customFormat="1" hidden="1" x14ac:dyDescent="0.25">
      <c r="A244" s="167" t="s">
        <v>272</v>
      </c>
      <c r="C244" s="142"/>
      <c r="D244" s="142"/>
      <c r="E244" s="142"/>
      <c r="G244" s="133"/>
      <c r="H244" s="133"/>
      <c r="I244" s="133"/>
      <c r="K244" s="142"/>
      <c r="L244" s="142"/>
      <c r="M244" s="142"/>
      <c r="O244" s="133"/>
      <c r="P244" s="133"/>
      <c r="Q244" s="133"/>
      <c r="R244" s="133"/>
      <c r="S244" s="142"/>
      <c r="T244" s="142"/>
      <c r="U244" s="142"/>
      <c r="W244" s="133"/>
      <c r="X244" s="133"/>
      <c r="Y244" s="133"/>
      <c r="Z244" s="193"/>
      <c r="AA244" s="142"/>
      <c r="AB244" s="142"/>
      <c r="AC244" s="142"/>
      <c r="AE244" s="133"/>
      <c r="AF244" s="133"/>
      <c r="AG244" s="133"/>
      <c r="AI244" s="142"/>
      <c r="AJ244" s="142"/>
      <c r="AK244" s="142"/>
      <c r="AM244" s="133"/>
      <c r="AN244" s="133"/>
      <c r="AO244" s="133"/>
      <c r="AP244" s="133"/>
      <c r="AQ244" s="142"/>
      <c r="AR244" s="142"/>
      <c r="AS244" s="142"/>
      <c r="AU244" s="133"/>
      <c r="AV244" s="133"/>
      <c r="AW244" s="133"/>
    </row>
    <row r="245" spans="1:49" s="21" customFormat="1" hidden="1" x14ac:dyDescent="0.25">
      <c r="A245" s="26" t="s">
        <v>177</v>
      </c>
      <c r="C245" s="142"/>
      <c r="D245" s="142"/>
      <c r="E245" s="142"/>
      <c r="G245" s="133"/>
      <c r="H245" s="133"/>
      <c r="I245" s="133"/>
      <c r="K245" s="142"/>
      <c r="L245" s="142"/>
      <c r="M245" s="142"/>
      <c r="O245" s="133"/>
      <c r="P245" s="133"/>
      <c r="Q245" s="133"/>
      <c r="R245" s="133"/>
      <c r="S245" s="142"/>
      <c r="T245" s="142"/>
      <c r="U245" s="142"/>
      <c r="W245" s="133"/>
      <c r="X245" s="133"/>
      <c r="Y245" s="133"/>
      <c r="Z245" s="193"/>
      <c r="AA245" s="142"/>
      <c r="AB245" s="142"/>
      <c r="AC245" s="142"/>
      <c r="AE245" s="133"/>
      <c r="AF245" s="133"/>
      <c r="AG245" s="133"/>
      <c r="AI245" s="142"/>
      <c r="AJ245" s="142"/>
      <c r="AK245" s="142"/>
      <c r="AM245" s="133"/>
      <c r="AN245" s="133"/>
      <c r="AO245" s="133"/>
      <c r="AP245" s="133"/>
      <c r="AQ245" s="142"/>
      <c r="AR245" s="142"/>
      <c r="AS245" s="142"/>
      <c r="AU245" s="133"/>
      <c r="AV245" s="133"/>
      <c r="AW245" s="133"/>
    </row>
    <row r="246" spans="1:49" s="21" customFormat="1" hidden="1" x14ac:dyDescent="0.25">
      <c r="A246" s="26" t="s">
        <v>178</v>
      </c>
      <c r="C246" s="142"/>
      <c r="D246" s="142"/>
      <c r="E246" s="142"/>
      <c r="G246" s="133"/>
      <c r="H246" s="133"/>
      <c r="I246" s="133"/>
      <c r="K246" s="142"/>
      <c r="L246" s="142"/>
      <c r="M246" s="142"/>
      <c r="O246" s="133"/>
      <c r="P246" s="133"/>
      <c r="Q246" s="133"/>
      <c r="R246" s="133"/>
      <c r="S246" s="142"/>
      <c r="T246" s="142"/>
      <c r="U246" s="142"/>
      <c r="W246" s="133"/>
      <c r="X246" s="133"/>
      <c r="Y246" s="133"/>
      <c r="Z246" s="193"/>
      <c r="AA246" s="142"/>
      <c r="AB246" s="142"/>
      <c r="AC246" s="142"/>
      <c r="AE246" s="133"/>
      <c r="AF246" s="133"/>
      <c r="AG246" s="133"/>
      <c r="AI246" s="142"/>
      <c r="AJ246" s="142"/>
      <c r="AK246" s="142"/>
      <c r="AM246" s="133"/>
      <c r="AN246" s="133"/>
      <c r="AO246" s="133"/>
      <c r="AP246" s="133"/>
      <c r="AQ246" s="142"/>
      <c r="AR246" s="142"/>
      <c r="AS246" s="142"/>
      <c r="AU246" s="133"/>
      <c r="AV246" s="133"/>
      <c r="AW246" s="133"/>
    </row>
    <row r="247" spans="1:49" s="21" customFormat="1" hidden="1" x14ac:dyDescent="0.25">
      <c r="A247" s="145"/>
      <c r="C247" s="142"/>
      <c r="D247" s="142"/>
      <c r="E247" s="142"/>
      <c r="G247" s="133"/>
      <c r="H247" s="133"/>
      <c r="I247" s="133"/>
      <c r="K247" s="142"/>
      <c r="L247" s="142"/>
      <c r="M247" s="142"/>
      <c r="O247" s="133"/>
      <c r="P247" s="133"/>
      <c r="Q247" s="133"/>
      <c r="R247" s="133"/>
      <c r="S247" s="142"/>
      <c r="T247" s="142"/>
      <c r="U247" s="142"/>
      <c r="W247" s="133"/>
      <c r="X247" s="133"/>
      <c r="Y247" s="133"/>
      <c r="Z247" s="193"/>
      <c r="AA247" s="142"/>
      <c r="AB247" s="142"/>
      <c r="AC247" s="142"/>
      <c r="AE247" s="133"/>
      <c r="AF247" s="133"/>
      <c r="AG247" s="133"/>
      <c r="AI247" s="142"/>
      <c r="AJ247" s="142"/>
      <c r="AK247" s="142"/>
      <c r="AM247" s="133"/>
      <c r="AN247" s="133"/>
      <c r="AO247" s="133"/>
      <c r="AP247" s="133"/>
      <c r="AQ247" s="142"/>
      <c r="AR247" s="142"/>
      <c r="AS247" s="142"/>
      <c r="AU247" s="133"/>
      <c r="AV247" s="133"/>
      <c r="AW247" s="133"/>
    </row>
    <row r="248" spans="1:49" s="21" customFormat="1" hidden="1" x14ac:dyDescent="0.25">
      <c r="A248" s="26" t="s">
        <v>179</v>
      </c>
      <c r="C248" s="142"/>
      <c r="D248" s="142"/>
      <c r="E248" s="142"/>
      <c r="G248" s="133"/>
      <c r="H248" s="133"/>
      <c r="I248" s="133"/>
      <c r="K248" s="142"/>
      <c r="L248" s="142"/>
      <c r="M248" s="142"/>
      <c r="O248" s="133"/>
      <c r="P248" s="133"/>
      <c r="Q248" s="133"/>
      <c r="R248" s="133"/>
      <c r="S248" s="142"/>
      <c r="T248" s="142"/>
      <c r="U248" s="142"/>
      <c r="W248" s="133"/>
      <c r="X248" s="133"/>
      <c r="Y248" s="133"/>
      <c r="Z248" s="193"/>
      <c r="AA248" s="142"/>
      <c r="AB248" s="142"/>
      <c r="AC248" s="142"/>
      <c r="AE248" s="133"/>
      <c r="AF248" s="133"/>
      <c r="AG248" s="133"/>
      <c r="AI248" s="142"/>
      <c r="AJ248" s="142"/>
      <c r="AK248" s="142"/>
      <c r="AM248" s="133"/>
      <c r="AN248" s="133"/>
      <c r="AO248" s="133"/>
      <c r="AP248" s="133"/>
      <c r="AQ248" s="142"/>
      <c r="AR248" s="142"/>
      <c r="AS248" s="142"/>
      <c r="AU248" s="133"/>
      <c r="AV248" s="133"/>
      <c r="AW248" s="133"/>
    </row>
    <row r="249" spans="1:49" s="21" customFormat="1" hidden="1" x14ac:dyDescent="0.25">
      <c r="A249" s="26" t="s">
        <v>180</v>
      </c>
      <c r="C249" s="142"/>
      <c r="D249" s="142"/>
      <c r="E249" s="142"/>
      <c r="G249" s="133"/>
      <c r="H249" s="133"/>
      <c r="I249" s="133"/>
      <c r="K249" s="142"/>
      <c r="L249" s="142"/>
      <c r="M249" s="142"/>
      <c r="O249" s="133"/>
      <c r="P249" s="133"/>
      <c r="Q249" s="133"/>
      <c r="R249" s="133"/>
      <c r="S249" s="142"/>
      <c r="T249" s="142"/>
      <c r="U249" s="142"/>
      <c r="W249" s="133"/>
      <c r="X249" s="133"/>
      <c r="Y249" s="133"/>
      <c r="Z249" s="193"/>
      <c r="AA249" s="142"/>
      <c r="AB249" s="142"/>
      <c r="AC249" s="142"/>
      <c r="AE249" s="133"/>
      <c r="AF249" s="133"/>
      <c r="AG249" s="133"/>
      <c r="AI249" s="142"/>
      <c r="AJ249" s="142"/>
      <c r="AK249" s="142"/>
      <c r="AM249" s="133"/>
      <c r="AN249" s="133"/>
      <c r="AO249" s="133"/>
      <c r="AP249" s="133"/>
      <c r="AQ249" s="142"/>
      <c r="AR249" s="142"/>
      <c r="AS249" s="142"/>
      <c r="AU249" s="133"/>
      <c r="AV249" s="133"/>
      <c r="AW249" s="133"/>
    </row>
    <row r="250" spans="1:49" s="21" customFormat="1" hidden="1" x14ac:dyDescent="0.25">
      <c r="A250" s="26" t="s">
        <v>181</v>
      </c>
      <c r="C250" s="142"/>
      <c r="D250" s="142"/>
      <c r="E250" s="142"/>
      <c r="G250" s="133"/>
      <c r="H250" s="133"/>
      <c r="I250" s="133"/>
      <c r="K250" s="142"/>
      <c r="L250" s="142"/>
      <c r="M250" s="142"/>
      <c r="O250" s="133"/>
      <c r="P250" s="133"/>
      <c r="Q250" s="133"/>
      <c r="R250" s="133"/>
      <c r="S250" s="142"/>
      <c r="T250" s="142"/>
      <c r="U250" s="142"/>
      <c r="W250" s="133"/>
      <c r="X250" s="133"/>
      <c r="Y250" s="133"/>
      <c r="Z250" s="193"/>
      <c r="AA250" s="142"/>
      <c r="AB250" s="142"/>
      <c r="AC250" s="142"/>
      <c r="AE250" s="133"/>
      <c r="AF250" s="133"/>
      <c r="AG250" s="133"/>
      <c r="AI250" s="142"/>
      <c r="AJ250" s="142"/>
      <c r="AK250" s="142"/>
      <c r="AM250" s="133"/>
      <c r="AN250" s="133"/>
      <c r="AO250" s="133"/>
      <c r="AP250" s="133"/>
      <c r="AQ250" s="142"/>
      <c r="AR250" s="142"/>
      <c r="AS250" s="142"/>
      <c r="AU250" s="133"/>
      <c r="AV250" s="133"/>
      <c r="AW250" s="133"/>
    </row>
    <row r="251" spans="1:49" s="21" customFormat="1" hidden="1" x14ac:dyDescent="0.25">
      <c r="A251" s="26" t="s">
        <v>182</v>
      </c>
      <c r="C251" s="142"/>
      <c r="D251" s="142"/>
      <c r="E251" s="142"/>
      <c r="G251" s="133"/>
      <c r="H251" s="133"/>
      <c r="I251" s="133"/>
      <c r="K251" s="142"/>
      <c r="L251" s="142"/>
      <c r="M251" s="142"/>
      <c r="O251" s="133"/>
      <c r="P251" s="133"/>
      <c r="Q251" s="133"/>
      <c r="R251" s="133"/>
      <c r="S251" s="142"/>
      <c r="T251" s="142"/>
      <c r="U251" s="142"/>
      <c r="W251" s="133"/>
      <c r="X251" s="133"/>
      <c r="Y251" s="133"/>
      <c r="Z251" s="193"/>
      <c r="AA251" s="142"/>
      <c r="AB251" s="142"/>
      <c r="AC251" s="142"/>
      <c r="AE251" s="133"/>
      <c r="AF251" s="133"/>
      <c r="AG251" s="133"/>
      <c r="AI251" s="142"/>
      <c r="AJ251" s="142"/>
      <c r="AK251" s="142"/>
      <c r="AM251" s="133"/>
      <c r="AN251" s="133"/>
      <c r="AO251" s="133"/>
      <c r="AP251" s="133"/>
      <c r="AQ251" s="142"/>
      <c r="AR251" s="142"/>
      <c r="AS251" s="142"/>
      <c r="AU251" s="133"/>
      <c r="AV251" s="133"/>
      <c r="AW251" s="133"/>
    </row>
    <row r="252" spans="1:49" s="21" customFormat="1" hidden="1" x14ac:dyDescent="0.25">
      <c r="A252" s="26" t="s">
        <v>183</v>
      </c>
      <c r="C252" s="142"/>
      <c r="D252" s="142"/>
      <c r="E252" s="142"/>
      <c r="G252" s="133"/>
      <c r="H252" s="133"/>
      <c r="I252" s="133"/>
      <c r="K252" s="142"/>
      <c r="L252" s="142"/>
      <c r="M252" s="142"/>
      <c r="O252" s="133"/>
      <c r="P252" s="133"/>
      <c r="Q252" s="133"/>
      <c r="R252" s="133"/>
      <c r="S252" s="142"/>
      <c r="T252" s="142"/>
      <c r="U252" s="142"/>
      <c r="W252" s="133"/>
      <c r="X252" s="133"/>
      <c r="Y252" s="133"/>
      <c r="Z252" s="193"/>
      <c r="AA252" s="142"/>
      <c r="AB252" s="142"/>
      <c r="AC252" s="142"/>
      <c r="AE252" s="133"/>
      <c r="AF252" s="133"/>
      <c r="AG252" s="133"/>
      <c r="AI252" s="142"/>
      <c r="AJ252" s="142"/>
      <c r="AK252" s="142"/>
      <c r="AM252" s="133"/>
      <c r="AN252" s="133"/>
      <c r="AO252" s="133"/>
      <c r="AP252" s="133"/>
      <c r="AQ252" s="142"/>
      <c r="AR252" s="142"/>
      <c r="AS252" s="142"/>
      <c r="AU252" s="133"/>
      <c r="AV252" s="133"/>
      <c r="AW252" s="133"/>
    </row>
    <row r="253" spans="1:49" s="21" customFormat="1" hidden="1" x14ac:dyDescent="0.25">
      <c r="A253" s="26" t="s">
        <v>184</v>
      </c>
      <c r="C253" s="142"/>
      <c r="D253" s="142"/>
      <c r="E253" s="142"/>
      <c r="G253" s="133"/>
      <c r="H253" s="133"/>
      <c r="I253" s="133"/>
      <c r="K253" s="142"/>
      <c r="L253" s="142"/>
      <c r="M253" s="142"/>
      <c r="O253" s="133"/>
      <c r="P253" s="133"/>
      <c r="Q253" s="133"/>
      <c r="R253" s="133"/>
      <c r="S253" s="142"/>
      <c r="T253" s="142"/>
      <c r="U253" s="142"/>
      <c r="W253" s="133"/>
      <c r="X253" s="133"/>
      <c r="Y253" s="133"/>
      <c r="Z253" s="193"/>
      <c r="AA253" s="142"/>
      <c r="AB253" s="142"/>
      <c r="AC253" s="142"/>
      <c r="AE253" s="133"/>
      <c r="AF253" s="133"/>
      <c r="AG253" s="133"/>
      <c r="AI253" s="142"/>
      <c r="AJ253" s="142"/>
      <c r="AK253" s="142"/>
      <c r="AM253" s="133"/>
      <c r="AN253" s="133"/>
      <c r="AO253" s="133"/>
      <c r="AP253" s="133"/>
      <c r="AQ253" s="142"/>
      <c r="AR253" s="142"/>
      <c r="AS253" s="142"/>
      <c r="AU253" s="133"/>
      <c r="AV253" s="133"/>
      <c r="AW253" s="133"/>
    </row>
    <row r="254" spans="1:49" s="21" customFormat="1" hidden="1" x14ac:dyDescent="0.25">
      <c r="A254" s="26" t="s">
        <v>185</v>
      </c>
      <c r="C254" s="142"/>
      <c r="D254" s="142"/>
      <c r="E254" s="142"/>
      <c r="G254" s="133"/>
      <c r="H254" s="133"/>
      <c r="I254" s="133"/>
      <c r="K254" s="142"/>
      <c r="L254" s="142"/>
      <c r="M254" s="142"/>
      <c r="O254" s="133"/>
      <c r="P254" s="133"/>
      <c r="Q254" s="133"/>
      <c r="R254" s="133"/>
      <c r="S254" s="142"/>
      <c r="T254" s="142"/>
      <c r="U254" s="142"/>
      <c r="W254" s="133"/>
      <c r="X254" s="133"/>
      <c r="Y254" s="133"/>
      <c r="Z254" s="193"/>
      <c r="AA254" s="142"/>
      <c r="AB254" s="142"/>
      <c r="AC254" s="142"/>
      <c r="AE254" s="133"/>
      <c r="AF254" s="133"/>
      <c r="AG254" s="133"/>
      <c r="AI254" s="142"/>
      <c r="AJ254" s="142"/>
      <c r="AK254" s="142"/>
      <c r="AM254" s="133"/>
      <c r="AN254" s="133"/>
      <c r="AO254" s="133"/>
      <c r="AP254" s="133"/>
      <c r="AQ254" s="142"/>
      <c r="AR254" s="142"/>
      <c r="AS254" s="142"/>
      <c r="AU254" s="133"/>
      <c r="AV254" s="133"/>
      <c r="AW254" s="133"/>
    </row>
    <row r="255" spans="1:49" s="21" customFormat="1" hidden="1" x14ac:dyDescent="0.25">
      <c r="A255" s="26" t="s">
        <v>186</v>
      </c>
      <c r="C255" s="142"/>
      <c r="D255" s="142"/>
      <c r="E255" s="142"/>
      <c r="G255" s="133"/>
      <c r="H255" s="133"/>
      <c r="I255" s="133"/>
      <c r="K255" s="142"/>
      <c r="L255" s="142"/>
      <c r="M255" s="142"/>
      <c r="O255" s="133"/>
      <c r="P255" s="133"/>
      <c r="Q255" s="133"/>
      <c r="R255" s="133"/>
      <c r="S255" s="142"/>
      <c r="T255" s="142"/>
      <c r="U255" s="142"/>
      <c r="W255" s="133"/>
      <c r="X255" s="133"/>
      <c r="Y255" s="133"/>
      <c r="Z255" s="193"/>
      <c r="AA255" s="142"/>
      <c r="AB255" s="142"/>
      <c r="AC255" s="142"/>
      <c r="AE255" s="133"/>
      <c r="AF255" s="133"/>
      <c r="AG255" s="133"/>
      <c r="AI255" s="142"/>
      <c r="AJ255" s="142"/>
      <c r="AK255" s="142"/>
      <c r="AM255" s="133"/>
      <c r="AN255" s="133"/>
      <c r="AO255" s="133"/>
      <c r="AP255" s="133"/>
      <c r="AQ255" s="142"/>
      <c r="AR255" s="142"/>
      <c r="AS255" s="142"/>
      <c r="AU255" s="133"/>
      <c r="AV255" s="133"/>
      <c r="AW255" s="133"/>
    </row>
    <row r="256" spans="1:49" s="21" customFormat="1" hidden="1" x14ac:dyDescent="0.25">
      <c r="A256" s="26" t="s">
        <v>187</v>
      </c>
      <c r="C256" s="142"/>
      <c r="D256" s="142"/>
      <c r="E256" s="142"/>
      <c r="G256" s="133"/>
      <c r="H256" s="133"/>
      <c r="I256" s="133"/>
      <c r="K256" s="142"/>
      <c r="L256" s="142"/>
      <c r="M256" s="142"/>
      <c r="O256" s="133"/>
      <c r="P256" s="133"/>
      <c r="Q256" s="133"/>
      <c r="R256" s="133"/>
      <c r="S256" s="142"/>
      <c r="T256" s="142"/>
      <c r="U256" s="142"/>
      <c r="W256" s="133"/>
      <c r="X256" s="133"/>
      <c r="Y256" s="133"/>
      <c r="Z256" s="193"/>
      <c r="AA256" s="142"/>
      <c r="AB256" s="142"/>
      <c r="AC256" s="142"/>
      <c r="AE256" s="133"/>
      <c r="AF256" s="133"/>
      <c r="AG256" s="133"/>
      <c r="AI256" s="142"/>
      <c r="AJ256" s="142"/>
      <c r="AK256" s="142"/>
      <c r="AM256" s="133"/>
      <c r="AN256" s="133"/>
      <c r="AO256" s="133"/>
      <c r="AP256" s="133"/>
      <c r="AQ256" s="142"/>
      <c r="AR256" s="142"/>
      <c r="AS256" s="142"/>
      <c r="AU256" s="133"/>
      <c r="AV256" s="133"/>
      <c r="AW256" s="133"/>
    </row>
    <row r="257" spans="1:49" s="21" customFormat="1" hidden="1" x14ac:dyDescent="0.25">
      <c r="A257" s="26" t="s">
        <v>188</v>
      </c>
      <c r="C257" s="142"/>
      <c r="D257" s="142"/>
      <c r="E257" s="142"/>
      <c r="G257" s="133"/>
      <c r="H257" s="133"/>
      <c r="I257" s="133"/>
      <c r="K257" s="142"/>
      <c r="L257" s="142"/>
      <c r="M257" s="142"/>
      <c r="O257" s="133"/>
      <c r="P257" s="133"/>
      <c r="Q257" s="133"/>
      <c r="R257" s="133"/>
      <c r="S257" s="142"/>
      <c r="T257" s="142"/>
      <c r="U257" s="142"/>
      <c r="W257" s="133"/>
      <c r="X257" s="133"/>
      <c r="Y257" s="133"/>
      <c r="Z257" s="193"/>
      <c r="AA257" s="142"/>
      <c r="AB257" s="142"/>
      <c r="AC257" s="142"/>
      <c r="AE257" s="133"/>
      <c r="AF257" s="133"/>
      <c r="AG257" s="133"/>
      <c r="AI257" s="142"/>
      <c r="AJ257" s="142"/>
      <c r="AK257" s="142"/>
      <c r="AM257" s="133"/>
      <c r="AN257" s="133"/>
      <c r="AO257" s="133"/>
      <c r="AP257" s="133"/>
      <c r="AQ257" s="142"/>
      <c r="AR257" s="142"/>
      <c r="AS257" s="142"/>
      <c r="AU257" s="133"/>
      <c r="AV257" s="133"/>
      <c r="AW257" s="133"/>
    </row>
    <row r="258" spans="1:49" s="21" customFormat="1" hidden="1" x14ac:dyDescent="0.25">
      <c r="A258" s="29"/>
      <c r="C258" s="142"/>
      <c r="D258" s="142"/>
      <c r="E258" s="142"/>
      <c r="G258" s="133"/>
      <c r="H258" s="133"/>
      <c r="I258" s="133"/>
      <c r="K258" s="142"/>
      <c r="L258" s="142"/>
      <c r="M258" s="142"/>
      <c r="O258" s="133"/>
      <c r="P258" s="133"/>
      <c r="Q258" s="133"/>
      <c r="R258" s="133"/>
      <c r="S258" s="142"/>
      <c r="T258" s="142"/>
      <c r="U258" s="142"/>
      <c r="W258" s="133"/>
      <c r="X258" s="133"/>
      <c r="Y258" s="133"/>
      <c r="Z258" s="193"/>
      <c r="AA258" s="142"/>
      <c r="AB258" s="142"/>
      <c r="AC258" s="142"/>
      <c r="AE258" s="133"/>
      <c r="AF258" s="133"/>
      <c r="AG258" s="133"/>
      <c r="AI258" s="142"/>
      <c r="AJ258" s="142"/>
      <c r="AK258" s="142"/>
      <c r="AM258" s="133"/>
      <c r="AN258" s="133"/>
      <c r="AO258" s="133"/>
      <c r="AP258" s="133"/>
      <c r="AQ258" s="142"/>
      <c r="AR258" s="142"/>
      <c r="AS258" s="142"/>
      <c r="AU258" s="133"/>
      <c r="AV258" s="133"/>
      <c r="AW258" s="133"/>
    </row>
    <row r="259" spans="1:49" s="21" customFormat="1" hidden="1" x14ac:dyDescent="0.25">
      <c r="A259" s="29"/>
      <c r="C259" s="142"/>
      <c r="D259" s="142"/>
      <c r="E259" s="142"/>
      <c r="G259" s="133"/>
      <c r="H259" s="133"/>
      <c r="I259" s="133"/>
      <c r="K259" s="142"/>
      <c r="L259" s="142"/>
      <c r="M259" s="142"/>
      <c r="O259" s="133"/>
      <c r="P259" s="133"/>
      <c r="Q259" s="133"/>
      <c r="R259" s="133"/>
      <c r="S259" s="142"/>
      <c r="T259" s="142"/>
      <c r="U259" s="142"/>
      <c r="W259" s="133"/>
      <c r="X259" s="133"/>
      <c r="Y259" s="133"/>
      <c r="Z259" s="193"/>
      <c r="AA259" s="142"/>
      <c r="AB259" s="142"/>
      <c r="AC259" s="142"/>
      <c r="AE259" s="133"/>
      <c r="AF259" s="133"/>
      <c r="AG259" s="133"/>
      <c r="AI259" s="142"/>
      <c r="AJ259" s="142"/>
      <c r="AK259" s="142"/>
      <c r="AM259" s="133"/>
      <c r="AN259" s="133"/>
      <c r="AO259" s="133"/>
      <c r="AP259" s="133"/>
      <c r="AQ259" s="142"/>
      <c r="AR259" s="142"/>
      <c r="AS259" s="142"/>
      <c r="AU259" s="133"/>
      <c r="AV259" s="133"/>
      <c r="AW259" s="133"/>
    </row>
    <row r="260" spans="1:49" s="21" customFormat="1" hidden="1" x14ac:dyDescent="0.25">
      <c r="A260" s="29"/>
      <c r="C260" s="142"/>
      <c r="D260" s="142"/>
      <c r="E260" s="142"/>
      <c r="G260" s="133"/>
      <c r="H260" s="133"/>
      <c r="I260" s="133"/>
      <c r="K260" s="142"/>
      <c r="L260" s="142"/>
      <c r="M260" s="142"/>
      <c r="O260" s="133"/>
      <c r="P260" s="133"/>
      <c r="Q260" s="133"/>
      <c r="R260" s="133"/>
      <c r="S260" s="142"/>
      <c r="T260" s="142"/>
      <c r="U260" s="142"/>
      <c r="W260" s="133"/>
      <c r="X260" s="133"/>
      <c r="Y260" s="133"/>
      <c r="Z260" s="193"/>
      <c r="AA260" s="142"/>
      <c r="AB260" s="142"/>
      <c r="AC260" s="142"/>
      <c r="AE260" s="133"/>
      <c r="AF260" s="133"/>
      <c r="AG260" s="133"/>
      <c r="AI260" s="142"/>
      <c r="AJ260" s="142"/>
      <c r="AK260" s="142"/>
      <c r="AM260" s="133"/>
      <c r="AN260" s="133"/>
      <c r="AO260" s="133"/>
      <c r="AP260" s="133"/>
      <c r="AQ260" s="142"/>
      <c r="AR260" s="142"/>
      <c r="AS260" s="142"/>
      <c r="AU260" s="133"/>
      <c r="AV260" s="133"/>
      <c r="AW260" s="133"/>
    </row>
    <row r="261" spans="1:49" s="21" customFormat="1" hidden="1" x14ac:dyDescent="0.25">
      <c r="A261" s="29"/>
      <c r="C261" s="142"/>
      <c r="D261" s="142"/>
      <c r="E261" s="142"/>
      <c r="G261" s="133"/>
      <c r="H261" s="133"/>
      <c r="I261" s="133"/>
      <c r="K261" s="142"/>
      <c r="L261" s="142"/>
      <c r="M261" s="142"/>
      <c r="O261" s="133"/>
      <c r="P261" s="133"/>
      <c r="Q261" s="133"/>
      <c r="R261" s="133"/>
      <c r="S261" s="142"/>
      <c r="T261" s="142"/>
      <c r="U261" s="142"/>
      <c r="W261" s="133"/>
      <c r="X261" s="133"/>
      <c r="Y261" s="133"/>
      <c r="Z261" s="193"/>
      <c r="AA261" s="142"/>
      <c r="AB261" s="142"/>
      <c r="AC261" s="142"/>
      <c r="AE261" s="133"/>
      <c r="AF261" s="133"/>
      <c r="AG261" s="133"/>
      <c r="AI261" s="142"/>
      <c r="AJ261" s="142"/>
      <c r="AK261" s="142"/>
      <c r="AM261" s="133"/>
      <c r="AN261" s="133"/>
      <c r="AO261" s="133"/>
      <c r="AP261" s="133"/>
      <c r="AQ261" s="142"/>
      <c r="AR261" s="142"/>
      <c r="AS261" s="142"/>
      <c r="AU261" s="133"/>
      <c r="AV261" s="133"/>
      <c r="AW261" s="133"/>
    </row>
    <row r="262" spans="1:49" s="21" customFormat="1" hidden="1" x14ac:dyDescent="0.25">
      <c r="A262" s="29"/>
      <c r="C262" s="142"/>
      <c r="D262" s="142"/>
      <c r="E262" s="142"/>
      <c r="G262" s="133"/>
      <c r="H262" s="133"/>
      <c r="I262" s="133"/>
      <c r="K262" s="142"/>
      <c r="L262" s="142"/>
      <c r="M262" s="142"/>
      <c r="O262" s="133"/>
      <c r="P262" s="133"/>
      <c r="Q262" s="133"/>
      <c r="R262" s="133"/>
      <c r="S262" s="142"/>
      <c r="T262" s="142"/>
      <c r="U262" s="142"/>
      <c r="W262" s="133"/>
      <c r="X262" s="133"/>
      <c r="Y262" s="133"/>
      <c r="Z262" s="193"/>
      <c r="AA262" s="142"/>
      <c r="AB262" s="142"/>
      <c r="AC262" s="142"/>
      <c r="AE262" s="133"/>
      <c r="AF262" s="133"/>
      <c r="AG262" s="133"/>
      <c r="AI262" s="142"/>
      <c r="AJ262" s="142"/>
      <c r="AK262" s="142"/>
      <c r="AM262" s="133"/>
      <c r="AN262" s="133"/>
      <c r="AO262" s="133"/>
      <c r="AP262" s="133"/>
      <c r="AQ262" s="142"/>
      <c r="AR262" s="142"/>
      <c r="AS262" s="142"/>
      <c r="AU262" s="133"/>
      <c r="AV262" s="133"/>
      <c r="AW262" s="133"/>
    </row>
    <row r="263" spans="1:49" s="21" customFormat="1" hidden="1" x14ac:dyDescent="0.25">
      <c r="A263" s="29"/>
      <c r="C263" s="142"/>
      <c r="D263" s="142"/>
      <c r="E263" s="142"/>
      <c r="G263" s="133"/>
      <c r="H263" s="133"/>
      <c r="I263" s="133"/>
      <c r="K263" s="142"/>
      <c r="L263" s="142"/>
      <c r="M263" s="142"/>
      <c r="O263" s="133"/>
      <c r="P263" s="133"/>
      <c r="Q263" s="133"/>
      <c r="R263" s="133"/>
      <c r="S263" s="142"/>
      <c r="T263" s="142"/>
      <c r="U263" s="142"/>
      <c r="W263" s="133"/>
      <c r="X263" s="133"/>
      <c r="Y263" s="133"/>
      <c r="Z263" s="193"/>
      <c r="AA263" s="142"/>
      <c r="AB263" s="142"/>
      <c r="AC263" s="142"/>
      <c r="AE263" s="133"/>
      <c r="AF263" s="133"/>
      <c r="AG263" s="133"/>
      <c r="AI263" s="142"/>
      <c r="AJ263" s="142"/>
      <c r="AK263" s="142"/>
      <c r="AM263" s="133"/>
      <c r="AN263" s="133"/>
      <c r="AO263" s="133"/>
      <c r="AP263" s="133"/>
      <c r="AQ263" s="142"/>
      <c r="AR263" s="142"/>
      <c r="AS263" s="142"/>
      <c r="AU263" s="133"/>
      <c r="AV263" s="133"/>
      <c r="AW263" s="133"/>
    </row>
    <row r="264" spans="1:49" s="21" customFormat="1" hidden="1" x14ac:dyDescent="0.25">
      <c r="A264" s="29"/>
      <c r="C264" s="142"/>
      <c r="D264" s="142"/>
      <c r="E264" s="142"/>
      <c r="G264" s="133"/>
      <c r="H264" s="133"/>
      <c r="I264" s="133"/>
      <c r="K264" s="142"/>
      <c r="L264" s="142"/>
      <c r="M264" s="142"/>
      <c r="O264" s="133"/>
      <c r="P264" s="133"/>
      <c r="Q264" s="133"/>
      <c r="R264" s="133"/>
      <c r="S264" s="142"/>
      <c r="T264" s="142"/>
      <c r="U264" s="142"/>
      <c r="W264" s="133"/>
      <c r="X264" s="133"/>
      <c r="Y264" s="133"/>
      <c r="Z264" s="193"/>
      <c r="AA264" s="142"/>
      <c r="AB264" s="142"/>
      <c r="AC264" s="142"/>
      <c r="AE264" s="133"/>
      <c r="AF264" s="133"/>
      <c r="AG264" s="133"/>
      <c r="AI264" s="142"/>
      <c r="AJ264" s="142"/>
      <c r="AK264" s="142"/>
      <c r="AM264" s="133"/>
      <c r="AN264" s="133"/>
      <c r="AO264" s="133"/>
      <c r="AP264" s="133"/>
      <c r="AQ264" s="142"/>
      <c r="AR264" s="142"/>
      <c r="AS264" s="142"/>
      <c r="AU264" s="133"/>
      <c r="AV264" s="133"/>
      <c r="AW264" s="133"/>
    </row>
    <row r="265" spans="1:49" s="21" customFormat="1" hidden="1" x14ac:dyDescent="0.25">
      <c r="A265" s="29"/>
      <c r="C265" s="142"/>
      <c r="D265" s="142"/>
      <c r="E265" s="142"/>
      <c r="G265" s="133"/>
      <c r="H265" s="133"/>
      <c r="I265" s="133"/>
      <c r="K265" s="142"/>
      <c r="L265" s="142"/>
      <c r="M265" s="142"/>
      <c r="O265" s="133"/>
      <c r="P265" s="133"/>
      <c r="Q265" s="133"/>
      <c r="R265" s="133"/>
      <c r="S265" s="142"/>
      <c r="T265" s="142"/>
      <c r="U265" s="142"/>
      <c r="W265" s="133"/>
      <c r="X265" s="133"/>
      <c r="Y265" s="133"/>
      <c r="Z265" s="193"/>
      <c r="AA265" s="142"/>
      <c r="AB265" s="142"/>
      <c r="AC265" s="142"/>
      <c r="AE265" s="133"/>
      <c r="AF265" s="133"/>
      <c r="AG265" s="133"/>
      <c r="AI265" s="142"/>
      <c r="AJ265" s="142"/>
      <c r="AK265" s="142"/>
      <c r="AM265" s="133"/>
      <c r="AN265" s="133"/>
      <c r="AO265" s="133"/>
      <c r="AP265" s="133"/>
      <c r="AQ265" s="142"/>
      <c r="AR265" s="142"/>
      <c r="AS265" s="142"/>
      <c r="AU265" s="133"/>
      <c r="AV265" s="133"/>
      <c r="AW265" s="133"/>
    </row>
    <row r="266" spans="1:49" s="21" customFormat="1" hidden="1" x14ac:dyDescent="0.25">
      <c r="A266" s="29"/>
      <c r="C266" s="142"/>
      <c r="D266" s="142"/>
      <c r="E266" s="142"/>
      <c r="G266" s="133"/>
      <c r="H266" s="133"/>
      <c r="I266" s="133"/>
      <c r="K266" s="142"/>
      <c r="L266" s="142"/>
      <c r="M266" s="142"/>
      <c r="O266" s="133"/>
      <c r="P266" s="133"/>
      <c r="Q266" s="133"/>
      <c r="R266" s="133"/>
      <c r="S266" s="142"/>
      <c r="T266" s="142"/>
      <c r="U266" s="142"/>
      <c r="W266" s="133"/>
      <c r="X266" s="133"/>
      <c r="Y266" s="133"/>
      <c r="Z266" s="193"/>
      <c r="AA266" s="142"/>
      <c r="AB266" s="142"/>
      <c r="AC266" s="142"/>
      <c r="AE266" s="133"/>
      <c r="AF266" s="133"/>
      <c r="AG266" s="133"/>
      <c r="AI266" s="142"/>
      <c r="AJ266" s="142"/>
      <c r="AK266" s="142"/>
      <c r="AM266" s="133"/>
      <c r="AN266" s="133"/>
      <c r="AO266" s="133"/>
      <c r="AP266" s="133"/>
      <c r="AQ266" s="142"/>
      <c r="AR266" s="142"/>
      <c r="AS266" s="142"/>
      <c r="AU266" s="133"/>
      <c r="AV266" s="133"/>
      <c r="AW266" s="133"/>
    </row>
    <row r="267" spans="1:49" s="21" customFormat="1" hidden="1" x14ac:dyDescent="0.25">
      <c r="A267" s="29"/>
      <c r="C267" s="142"/>
      <c r="D267" s="142"/>
      <c r="E267" s="142"/>
      <c r="G267" s="133"/>
      <c r="H267" s="133"/>
      <c r="I267" s="133"/>
      <c r="K267" s="142"/>
      <c r="L267" s="142"/>
      <c r="M267" s="142"/>
      <c r="O267" s="133"/>
      <c r="P267" s="133"/>
      <c r="Q267" s="133"/>
      <c r="R267" s="133"/>
      <c r="S267" s="142"/>
      <c r="T267" s="142"/>
      <c r="U267" s="142"/>
      <c r="W267" s="133"/>
      <c r="X267" s="133"/>
      <c r="Y267" s="133"/>
      <c r="Z267" s="193"/>
      <c r="AA267" s="142"/>
      <c r="AB267" s="142"/>
      <c r="AC267" s="142"/>
      <c r="AE267" s="133"/>
      <c r="AF267" s="133"/>
      <c r="AG267" s="133"/>
      <c r="AI267" s="142"/>
      <c r="AJ267" s="142"/>
      <c r="AK267" s="142"/>
      <c r="AM267" s="133"/>
      <c r="AN267" s="133"/>
      <c r="AO267" s="133"/>
      <c r="AP267" s="133"/>
      <c r="AQ267" s="142"/>
      <c r="AR267" s="142"/>
      <c r="AS267" s="142"/>
      <c r="AU267" s="133"/>
      <c r="AV267" s="133"/>
      <c r="AW267" s="133"/>
    </row>
    <row r="268" spans="1:49" s="21" customFormat="1" hidden="1" x14ac:dyDescent="0.25">
      <c r="A268" s="29"/>
      <c r="C268" s="142"/>
      <c r="D268" s="142"/>
      <c r="E268" s="142"/>
      <c r="G268" s="133"/>
      <c r="H268" s="133"/>
      <c r="I268" s="133"/>
      <c r="K268" s="142"/>
      <c r="L268" s="142"/>
      <c r="M268" s="142"/>
      <c r="O268" s="133"/>
      <c r="P268" s="133"/>
      <c r="Q268" s="133"/>
      <c r="R268" s="133"/>
      <c r="S268" s="142"/>
      <c r="T268" s="142"/>
      <c r="U268" s="142"/>
      <c r="W268" s="133"/>
      <c r="X268" s="133"/>
      <c r="Y268" s="133"/>
      <c r="Z268" s="193"/>
      <c r="AA268" s="142"/>
      <c r="AB268" s="142"/>
      <c r="AC268" s="142"/>
      <c r="AE268" s="133"/>
      <c r="AF268" s="133"/>
      <c r="AG268" s="133"/>
      <c r="AI268" s="142"/>
      <c r="AJ268" s="142"/>
      <c r="AK268" s="142"/>
      <c r="AM268" s="133"/>
      <c r="AN268" s="133"/>
      <c r="AO268" s="133"/>
      <c r="AP268" s="133"/>
      <c r="AQ268" s="142"/>
      <c r="AR268" s="142"/>
      <c r="AS268" s="142"/>
      <c r="AU268" s="133"/>
      <c r="AV268" s="133"/>
      <c r="AW268" s="133"/>
    </row>
    <row r="269" spans="1:49" s="21" customFormat="1" hidden="1" x14ac:dyDescent="0.25">
      <c r="A269" s="29"/>
      <c r="C269" s="142"/>
      <c r="D269" s="142"/>
      <c r="E269" s="142"/>
      <c r="G269" s="133"/>
      <c r="H269" s="133"/>
      <c r="I269" s="133"/>
      <c r="K269" s="142"/>
      <c r="L269" s="142"/>
      <c r="M269" s="142"/>
      <c r="O269" s="133"/>
      <c r="P269" s="133"/>
      <c r="Q269" s="133"/>
      <c r="R269" s="133"/>
      <c r="S269" s="142"/>
      <c r="T269" s="142"/>
      <c r="U269" s="142"/>
      <c r="W269" s="133"/>
      <c r="X269" s="133"/>
      <c r="Y269" s="133"/>
      <c r="Z269" s="193"/>
      <c r="AA269" s="142"/>
      <c r="AB269" s="142"/>
      <c r="AC269" s="142"/>
      <c r="AE269" s="133"/>
      <c r="AF269" s="133"/>
      <c r="AG269" s="133"/>
      <c r="AI269" s="142"/>
      <c r="AJ269" s="142"/>
      <c r="AK269" s="142"/>
      <c r="AM269" s="133"/>
      <c r="AN269" s="133"/>
      <c r="AO269" s="133"/>
      <c r="AP269" s="133"/>
      <c r="AQ269" s="142"/>
      <c r="AR269" s="142"/>
      <c r="AS269" s="142"/>
      <c r="AU269" s="133"/>
      <c r="AV269" s="133"/>
      <c r="AW269" s="133"/>
    </row>
    <row r="270" spans="1:49" s="21" customFormat="1" hidden="1" x14ac:dyDescent="0.25">
      <c r="A270" s="31"/>
      <c r="C270" s="142"/>
      <c r="D270" s="142"/>
      <c r="E270" s="142"/>
      <c r="G270" s="133"/>
      <c r="H270" s="133"/>
      <c r="I270" s="133"/>
      <c r="K270" s="142"/>
      <c r="L270" s="142"/>
      <c r="M270" s="142"/>
      <c r="O270" s="133"/>
      <c r="P270" s="133"/>
      <c r="Q270" s="133"/>
      <c r="R270" s="133"/>
      <c r="S270" s="142"/>
      <c r="T270" s="142"/>
      <c r="U270" s="142"/>
      <c r="W270" s="133"/>
      <c r="X270" s="133"/>
      <c r="Y270" s="133"/>
      <c r="Z270" s="193"/>
      <c r="AA270" s="142"/>
      <c r="AB270" s="142"/>
      <c r="AC270" s="142"/>
      <c r="AE270" s="133"/>
      <c r="AF270" s="133"/>
      <c r="AG270" s="133"/>
      <c r="AI270" s="142"/>
      <c r="AJ270" s="142"/>
      <c r="AK270" s="142"/>
      <c r="AM270" s="133"/>
      <c r="AN270" s="133"/>
      <c r="AO270" s="133"/>
      <c r="AP270" s="133"/>
      <c r="AQ270" s="142"/>
      <c r="AR270" s="142"/>
      <c r="AS270" s="142"/>
      <c r="AU270" s="133"/>
      <c r="AV270" s="133"/>
      <c r="AW270" s="133"/>
    </row>
    <row r="271" spans="1:49" s="21" customFormat="1" hidden="1" x14ac:dyDescent="0.25">
      <c r="A271" s="31"/>
      <c r="C271" s="142"/>
      <c r="D271" s="142"/>
      <c r="E271" s="142"/>
      <c r="G271" s="133"/>
      <c r="H271" s="133"/>
      <c r="I271" s="133"/>
      <c r="K271" s="142"/>
      <c r="L271" s="142"/>
      <c r="M271" s="142"/>
      <c r="O271" s="133"/>
      <c r="P271" s="133"/>
      <c r="Q271" s="133"/>
      <c r="R271" s="133"/>
      <c r="S271" s="142"/>
      <c r="T271" s="142"/>
      <c r="U271" s="142"/>
      <c r="W271" s="133"/>
      <c r="X271" s="133"/>
      <c r="Y271" s="133"/>
      <c r="Z271" s="193"/>
      <c r="AA271" s="142"/>
      <c r="AB271" s="142"/>
      <c r="AC271" s="142"/>
      <c r="AE271" s="133"/>
      <c r="AF271" s="133"/>
      <c r="AG271" s="133"/>
      <c r="AI271" s="142"/>
      <c r="AJ271" s="142"/>
      <c r="AK271" s="142"/>
      <c r="AM271" s="133"/>
      <c r="AN271" s="133"/>
      <c r="AO271" s="133"/>
      <c r="AP271" s="133"/>
      <c r="AQ271" s="142"/>
      <c r="AR271" s="142"/>
      <c r="AS271" s="142"/>
      <c r="AU271" s="133"/>
      <c r="AV271" s="133"/>
      <c r="AW271" s="133"/>
    </row>
    <row r="272" spans="1:49" s="21" customFormat="1" hidden="1" x14ac:dyDescent="0.25">
      <c r="A272" s="31"/>
      <c r="C272" s="142"/>
      <c r="D272" s="142"/>
      <c r="E272" s="142"/>
      <c r="G272" s="133"/>
      <c r="H272" s="133"/>
      <c r="I272" s="133"/>
      <c r="K272" s="142"/>
      <c r="L272" s="142"/>
      <c r="M272" s="142"/>
      <c r="O272" s="133"/>
      <c r="P272" s="133"/>
      <c r="Q272" s="133"/>
      <c r="R272" s="133"/>
      <c r="S272" s="142"/>
      <c r="T272" s="142"/>
      <c r="U272" s="142"/>
      <c r="W272" s="133"/>
      <c r="X272" s="133"/>
      <c r="Y272" s="133"/>
      <c r="Z272" s="193"/>
      <c r="AA272" s="142"/>
      <c r="AB272" s="142"/>
      <c r="AC272" s="142"/>
      <c r="AE272" s="133"/>
      <c r="AF272" s="133"/>
      <c r="AG272" s="133"/>
      <c r="AI272" s="142"/>
      <c r="AJ272" s="142"/>
      <c r="AK272" s="142"/>
      <c r="AM272" s="133"/>
      <c r="AN272" s="133"/>
      <c r="AO272" s="133"/>
      <c r="AP272" s="133"/>
      <c r="AQ272" s="142"/>
      <c r="AR272" s="142"/>
      <c r="AS272" s="142"/>
      <c r="AU272" s="133"/>
      <c r="AV272" s="133"/>
      <c r="AW272" s="133"/>
    </row>
    <row r="273" spans="1:49" s="21" customFormat="1" hidden="1" x14ac:dyDescent="0.25">
      <c r="A273" s="31"/>
      <c r="C273" s="142"/>
      <c r="D273" s="142"/>
      <c r="E273" s="142"/>
      <c r="G273" s="133"/>
      <c r="H273" s="133"/>
      <c r="I273" s="133"/>
      <c r="K273" s="142"/>
      <c r="L273" s="142"/>
      <c r="M273" s="142"/>
      <c r="O273" s="133"/>
      <c r="P273" s="133"/>
      <c r="Q273" s="133"/>
      <c r="R273" s="133"/>
      <c r="S273" s="142"/>
      <c r="T273" s="142"/>
      <c r="U273" s="142"/>
      <c r="W273" s="133"/>
      <c r="X273" s="133"/>
      <c r="Y273" s="133"/>
      <c r="Z273" s="193"/>
      <c r="AA273" s="142"/>
      <c r="AB273" s="142"/>
      <c r="AC273" s="142"/>
      <c r="AE273" s="133"/>
      <c r="AF273" s="133"/>
      <c r="AG273" s="133"/>
      <c r="AI273" s="142"/>
      <c r="AJ273" s="142"/>
      <c r="AK273" s="142"/>
      <c r="AM273" s="133"/>
      <c r="AN273" s="133"/>
      <c r="AO273" s="133"/>
      <c r="AP273" s="133"/>
      <c r="AQ273" s="142"/>
      <c r="AR273" s="142"/>
      <c r="AS273" s="142"/>
      <c r="AU273" s="133"/>
      <c r="AV273" s="133"/>
      <c r="AW273" s="133"/>
    </row>
    <row r="274" spans="1:49" s="21" customFormat="1" hidden="1" x14ac:dyDescent="0.25">
      <c r="A274" s="31"/>
      <c r="C274" s="142"/>
      <c r="D274" s="142"/>
      <c r="E274" s="142"/>
      <c r="G274" s="133"/>
      <c r="H274" s="133"/>
      <c r="I274" s="133"/>
      <c r="K274" s="142"/>
      <c r="L274" s="142"/>
      <c r="M274" s="142"/>
      <c r="O274" s="133"/>
      <c r="P274" s="133"/>
      <c r="Q274" s="133"/>
      <c r="R274" s="133"/>
      <c r="S274" s="142"/>
      <c r="T274" s="142"/>
      <c r="U274" s="142"/>
      <c r="W274" s="133"/>
      <c r="X274" s="133"/>
      <c r="Y274" s="133"/>
      <c r="Z274" s="193"/>
      <c r="AA274" s="142"/>
      <c r="AB274" s="142"/>
      <c r="AC274" s="142"/>
      <c r="AE274" s="133"/>
      <c r="AF274" s="133"/>
      <c r="AG274" s="133"/>
      <c r="AI274" s="142"/>
      <c r="AJ274" s="142"/>
      <c r="AK274" s="142"/>
      <c r="AM274" s="133"/>
      <c r="AN274" s="133"/>
      <c r="AO274" s="133"/>
      <c r="AP274" s="133"/>
      <c r="AQ274" s="142"/>
      <c r="AR274" s="142"/>
      <c r="AS274" s="142"/>
      <c r="AU274" s="133"/>
      <c r="AV274" s="133"/>
      <c r="AW274" s="133"/>
    </row>
    <row r="275" spans="1:49" s="21" customFormat="1" hidden="1" x14ac:dyDescent="0.25">
      <c r="A275" s="29"/>
      <c r="C275" s="142"/>
      <c r="D275" s="142"/>
      <c r="E275" s="142"/>
      <c r="G275" s="133"/>
      <c r="H275" s="133"/>
      <c r="I275" s="133"/>
      <c r="K275" s="142"/>
      <c r="L275" s="142"/>
      <c r="M275" s="142"/>
      <c r="O275" s="133"/>
      <c r="P275" s="133"/>
      <c r="Q275" s="133"/>
      <c r="R275" s="133"/>
      <c r="S275" s="142"/>
      <c r="T275" s="142"/>
      <c r="U275" s="142"/>
      <c r="W275" s="133"/>
      <c r="X275" s="133"/>
      <c r="Y275" s="133"/>
      <c r="Z275" s="193"/>
      <c r="AA275" s="142"/>
      <c r="AB275" s="142"/>
      <c r="AC275" s="142"/>
      <c r="AE275" s="133"/>
      <c r="AF275" s="133"/>
      <c r="AG275" s="133"/>
      <c r="AI275" s="142"/>
      <c r="AJ275" s="142"/>
      <c r="AK275" s="142"/>
      <c r="AM275" s="133"/>
      <c r="AN275" s="133"/>
      <c r="AO275" s="133"/>
      <c r="AP275" s="133"/>
      <c r="AQ275" s="142"/>
      <c r="AR275" s="142"/>
      <c r="AS275" s="142"/>
      <c r="AU275" s="133"/>
      <c r="AV275" s="133"/>
      <c r="AW275" s="133"/>
    </row>
    <row r="276" spans="1:49" s="21" customFormat="1" hidden="1" x14ac:dyDescent="0.25">
      <c r="A276" s="29"/>
      <c r="C276" s="142"/>
      <c r="D276" s="142"/>
      <c r="E276" s="142"/>
      <c r="G276" s="133"/>
      <c r="H276" s="133"/>
      <c r="I276" s="133"/>
      <c r="K276" s="142"/>
      <c r="L276" s="142"/>
      <c r="M276" s="142"/>
      <c r="O276" s="133"/>
      <c r="P276" s="133"/>
      <c r="Q276" s="133"/>
      <c r="R276" s="133"/>
      <c r="S276" s="142"/>
      <c r="T276" s="142"/>
      <c r="U276" s="142"/>
      <c r="W276" s="133"/>
      <c r="X276" s="133"/>
      <c r="Y276" s="133"/>
      <c r="Z276" s="193"/>
      <c r="AA276" s="142"/>
      <c r="AB276" s="142"/>
      <c r="AC276" s="142"/>
      <c r="AE276" s="133"/>
      <c r="AF276" s="133"/>
      <c r="AG276" s="133"/>
      <c r="AI276" s="142"/>
      <c r="AJ276" s="142"/>
      <c r="AK276" s="142"/>
      <c r="AM276" s="133"/>
      <c r="AN276" s="133"/>
      <c r="AO276" s="133"/>
      <c r="AP276" s="133"/>
      <c r="AQ276" s="142"/>
      <c r="AR276" s="142"/>
      <c r="AS276" s="142"/>
      <c r="AU276" s="133"/>
      <c r="AV276" s="133"/>
      <c r="AW276" s="133"/>
    </row>
    <row r="277" spans="1:49" s="21" customFormat="1" hidden="1" x14ac:dyDescent="0.25">
      <c r="A277" s="29"/>
      <c r="C277" s="142"/>
      <c r="D277" s="142"/>
      <c r="E277" s="142"/>
      <c r="G277" s="133"/>
      <c r="H277" s="133"/>
      <c r="I277" s="133"/>
      <c r="K277" s="142"/>
      <c r="L277" s="142"/>
      <c r="M277" s="142"/>
      <c r="O277" s="133"/>
      <c r="P277" s="133"/>
      <c r="Q277" s="133"/>
      <c r="R277" s="133"/>
      <c r="S277" s="142"/>
      <c r="T277" s="142"/>
      <c r="U277" s="142"/>
      <c r="W277" s="133"/>
      <c r="X277" s="133"/>
      <c r="Y277" s="133"/>
      <c r="Z277" s="193"/>
      <c r="AA277" s="142"/>
      <c r="AB277" s="142"/>
      <c r="AC277" s="142"/>
      <c r="AE277" s="133"/>
      <c r="AF277" s="133"/>
      <c r="AG277" s="133"/>
      <c r="AI277" s="142"/>
      <c r="AJ277" s="142"/>
      <c r="AK277" s="142"/>
      <c r="AM277" s="133"/>
      <c r="AN277" s="133"/>
      <c r="AO277" s="133"/>
      <c r="AP277" s="133"/>
      <c r="AQ277" s="142"/>
      <c r="AR277" s="142"/>
      <c r="AS277" s="142"/>
      <c r="AU277" s="133"/>
      <c r="AV277" s="133"/>
      <c r="AW277" s="133"/>
    </row>
    <row r="278" spans="1:49" s="21" customFormat="1" hidden="1" x14ac:dyDescent="0.25">
      <c r="A278" s="29"/>
      <c r="C278" s="142"/>
      <c r="D278" s="142"/>
      <c r="E278" s="142"/>
      <c r="G278" s="133"/>
      <c r="H278" s="133"/>
      <c r="I278" s="133"/>
      <c r="K278" s="142"/>
      <c r="L278" s="142"/>
      <c r="M278" s="142"/>
      <c r="O278" s="133"/>
      <c r="P278" s="133"/>
      <c r="Q278" s="133"/>
      <c r="R278" s="133"/>
      <c r="S278" s="142"/>
      <c r="T278" s="142"/>
      <c r="U278" s="142"/>
      <c r="W278" s="133"/>
      <c r="X278" s="133"/>
      <c r="Y278" s="133"/>
      <c r="Z278" s="193"/>
      <c r="AA278" s="142"/>
      <c r="AB278" s="142"/>
      <c r="AC278" s="142"/>
      <c r="AE278" s="133"/>
      <c r="AF278" s="133"/>
      <c r="AG278" s="133"/>
      <c r="AI278" s="142"/>
      <c r="AJ278" s="142"/>
      <c r="AK278" s="142"/>
      <c r="AM278" s="133"/>
      <c r="AN278" s="133"/>
      <c r="AO278" s="133"/>
      <c r="AP278" s="133"/>
      <c r="AQ278" s="142"/>
      <c r="AR278" s="142"/>
      <c r="AS278" s="142"/>
      <c r="AU278" s="133"/>
      <c r="AV278" s="133"/>
      <c r="AW278" s="133"/>
    </row>
    <row r="279" spans="1:49" s="21" customFormat="1" hidden="1" x14ac:dyDescent="0.25">
      <c r="A279" s="29"/>
      <c r="C279" s="142"/>
      <c r="D279" s="142"/>
      <c r="E279" s="142"/>
      <c r="G279" s="133"/>
      <c r="H279" s="133"/>
      <c r="I279" s="133"/>
      <c r="K279" s="142"/>
      <c r="L279" s="142"/>
      <c r="M279" s="142"/>
      <c r="O279" s="133"/>
      <c r="P279" s="133"/>
      <c r="Q279" s="133"/>
      <c r="R279" s="133"/>
      <c r="S279" s="142"/>
      <c r="T279" s="142"/>
      <c r="U279" s="142"/>
      <c r="W279" s="133"/>
      <c r="X279" s="133"/>
      <c r="Y279" s="133"/>
      <c r="Z279" s="193"/>
      <c r="AA279" s="142"/>
      <c r="AB279" s="142"/>
      <c r="AC279" s="142"/>
      <c r="AE279" s="133"/>
      <c r="AF279" s="133"/>
      <c r="AG279" s="133"/>
      <c r="AI279" s="142"/>
      <c r="AJ279" s="142"/>
      <c r="AK279" s="142"/>
      <c r="AM279" s="133"/>
      <c r="AN279" s="133"/>
      <c r="AO279" s="133"/>
      <c r="AP279" s="133"/>
      <c r="AQ279" s="142"/>
      <c r="AR279" s="142"/>
      <c r="AS279" s="142"/>
      <c r="AU279" s="133"/>
      <c r="AV279" s="133"/>
      <c r="AW279" s="133"/>
    </row>
    <row r="280" spans="1:49" s="21" customFormat="1" hidden="1" x14ac:dyDescent="0.25">
      <c r="A280" s="29"/>
      <c r="C280" s="142"/>
      <c r="D280" s="142"/>
      <c r="E280" s="142"/>
      <c r="G280" s="133"/>
      <c r="H280" s="133"/>
      <c r="I280" s="133"/>
      <c r="K280" s="142"/>
      <c r="L280" s="142"/>
      <c r="M280" s="142"/>
      <c r="O280" s="133"/>
      <c r="P280" s="133"/>
      <c r="Q280" s="133"/>
      <c r="R280" s="133"/>
      <c r="S280" s="142"/>
      <c r="T280" s="142"/>
      <c r="U280" s="142"/>
      <c r="W280" s="133"/>
      <c r="X280" s="133"/>
      <c r="Y280" s="133"/>
      <c r="Z280" s="193"/>
      <c r="AA280" s="142"/>
      <c r="AB280" s="142"/>
      <c r="AC280" s="142"/>
      <c r="AE280" s="133"/>
      <c r="AF280" s="133"/>
      <c r="AG280" s="133"/>
      <c r="AI280" s="142"/>
      <c r="AJ280" s="142"/>
      <c r="AK280" s="142"/>
      <c r="AM280" s="133"/>
      <c r="AN280" s="133"/>
      <c r="AO280" s="133"/>
      <c r="AP280" s="133"/>
      <c r="AQ280" s="142"/>
      <c r="AR280" s="142"/>
      <c r="AS280" s="142"/>
      <c r="AU280" s="133"/>
      <c r="AV280" s="133"/>
      <c r="AW280" s="133"/>
    </row>
    <row r="281" spans="1:49" s="21" customFormat="1" hidden="1" x14ac:dyDescent="0.25">
      <c r="A281" s="169" t="s">
        <v>276</v>
      </c>
      <c r="C281" s="142"/>
      <c r="D281" s="142"/>
      <c r="E281" s="142"/>
      <c r="G281" s="133"/>
      <c r="H281" s="133"/>
      <c r="I281" s="133"/>
      <c r="K281" s="142"/>
      <c r="L281" s="142"/>
      <c r="M281" s="142"/>
      <c r="O281" s="133"/>
      <c r="P281" s="133"/>
      <c r="Q281" s="133"/>
      <c r="R281" s="133"/>
      <c r="S281" s="142"/>
      <c r="T281" s="142"/>
      <c r="U281" s="142"/>
      <c r="W281" s="133"/>
      <c r="X281" s="133"/>
      <c r="Y281" s="133"/>
      <c r="Z281" s="193"/>
      <c r="AA281" s="142"/>
      <c r="AB281" s="142"/>
      <c r="AC281" s="142"/>
      <c r="AE281" s="133"/>
      <c r="AF281" s="133"/>
      <c r="AG281" s="133"/>
      <c r="AI281" s="142"/>
      <c r="AJ281" s="142"/>
      <c r="AK281" s="142"/>
      <c r="AM281" s="133"/>
      <c r="AN281" s="133"/>
      <c r="AO281" s="133"/>
      <c r="AP281" s="133"/>
      <c r="AQ281" s="142"/>
      <c r="AR281" s="142"/>
      <c r="AS281" s="142"/>
      <c r="AU281" s="133"/>
      <c r="AV281" s="133"/>
      <c r="AW281" s="133"/>
    </row>
    <row r="282" spans="1:49" s="21" customFormat="1" hidden="1" x14ac:dyDescent="0.25">
      <c r="A282" s="169" t="s">
        <v>277</v>
      </c>
      <c r="C282" s="142"/>
      <c r="D282" s="142"/>
      <c r="E282" s="142"/>
      <c r="G282" s="133"/>
      <c r="H282" s="133"/>
      <c r="I282" s="133"/>
      <c r="K282" s="142"/>
      <c r="L282" s="142"/>
      <c r="M282" s="142"/>
      <c r="O282" s="133"/>
      <c r="P282" s="133"/>
      <c r="Q282" s="133"/>
      <c r="R282" s="133"/>
      <c r="S282" s="142"/>
      <c r="T282" s="142"/>
      <c r="U282" s="142"/>
      <c r="W282" s="133"/>
      <c r="X282" s="133"/>
      <c r="Y282" s="133"/>
      <c r="Z282" s="193"/>
      <c r="AA282" s="142"/>
      <c r="AB282" s="142"/>
      <c r="AC282" s="142"/>
      <c r="AE282" s="133"/>
      <c r="AF282" s="133"/>
      <c r="AG282" s="133"/>
      <c r="AI282" s="142"/>
      <c r="AJ282" s="142"/>
      <c r="AK282" s="142"/>
      <c r="AM282" s="133"/>
      <c r="AN282" s="133"/>
      <c r="AO282" s="133"/>
      <c r="AP282" s="133"/>
      <c r="AQ282" s="142"/>
      <c r="AR282" s="142"/>
      <c r="AS282" s="142"/>
      <c r="AU282" s="133"/>
      <c r="AV282" s="133"/>
      <c r="AW282" s="133"/>
    </row>
    <row r="283" spans="1:49" s="21" customFormat="1" hidden="1" x14ac:dyDescent="0.25">
      <c r="A283" s="169" t="s">
        <v>278</v>
      </c>
      <c r="C283" s="142"/>
      <c r="D283" s="142"/>
      <c r="E283" s="142"/>
      <c r="G283" s="133"/>
      <c r="H283" s="133"/>
      <c r="I283" s="133"/>
      <c r="K283" s="142"/>
      <c r="L283" s="142"/>
      <c r="M283" s="142"/>
      <c r="O283" s="133"/>
      <c r="P283" s="133"/>
      <c r="Q283" s="133"/>
      <c r="R283" s="133"/>
      <c r="S283" s="142"/>
      <c r="T283" s="142"/>
      <c r="U283" s="142"/>
      <c r="W283" s="133"/>
      <c r="X283" s="133"/>
      <c r="Y283" s="133"/>
      <c r="Z283" s="193"/>
      <c r="AA283" s="142"/>
      <c r="AB283" s="142"/>
      <c r="AC283" s="142"/>
      <c r="AE283" s="133"/>
      <c r="AF283" s="133"/>
      <c r="AG283" s="133"/>
      <c r="AI283" s="142"/>
      <c r="AJ283" s="142"/>
      <c r="AK283" s="142"/>
      <c r="AM283" s="133"/>
      <c r="AN283" s="133"/>
      <c r="AO283" s="133"/>
      <c r="AP283" s="133"/>
      <c r="AQ283" s="142"/>
      <c r="AR283" s="142"/>
      <c r="AS283" s="142"/>
      <c r="AU283" s="133"/>
      <c r="AV283" s="133"/>
      <c r="AW283" s="133"/>
    </row>
    <row r="284" spans="1:49" s="21" customFormat="1" hidden="1" x14ac:dyDescent="0.25">
      <c r="A284" s="169" t="s">
        <v>279</v>
      </c>
      <c r="C284" s="142"/>
      <c r="D284" s="142"/>
      <c r="E284" s="142"/>
      <c r="G284" s="133"/>
      <c r="H284" s="133"/>
      <c r="I284" s="133"/>
      <c r="K284" s="142"/>
      <c r="L284" s="142"/>
      <c r="M284" s="142"/>
      <c r="O284" s="133"/>
      <c r="P284" s="133"/>
      <c r="Q284" s="133"/>
      <c r="R284" s="133"/>
      <c r="S284" s="142"/>
      <c r="T284" s="142"/>
      <c r="U284" s="142"/>
      <c r="W284" s="133"/>
      <c r="X284" s="133"/>
      <c r="Y284" s="133"/>
      <c r="Z284" s="193"/>
      <c r="AA284" s="142"/>
      <c r="AB284" s="142"/>
      <c r="AC284" s="142"/>
      <c r="AE284" s="133"/>
      <c r="AF284" s="133"/>
      <c r="AG284" s="133"/>
      <c r="AI284" s="142"/>
      <c r="AJ284" s="142"/>
      <c r="AK284" s="142"/>
      <c r="AM284" s="133"/>
      <c r="AN284" s="133"/>
      <c r="AO284" s="133"/>
      <c r="AP284" s="133"/>
      <c r="AQ284" s="142"/>
      <c r="AR284" s="142"/>
      <c r="AS284" s="142"/>
      <c r="AU284" s="133"/>
      <c r="AV284" s="133"/>
      <c r="AW284" s="133"/>
    </row>
    <row r="285" spans="1:49" s="21" customFormat="1" hidden="1" x14ac:dyDescent="0.25">
      <c r="A285" s="169" t="s">
        <v>280</v>
      </c>
      <c r="C285" s="142"/>
      <c r="D285" s="142"/>
      <c r="E285" s="142"/>
      <c r="G285" s="133"/>
      <c r="H285" s="133"/>
      <c r="I285" s="133"/>
      <c r="K285" s="142"/>
      <c r="L285" s="142"/>
      <c r="M285" s="142"/>
      <c r="O285" s="133"/>
      <c r="P285" s="133"/>
      <c r="Q285" s="133"/>
      <c r="R285" s="133"/>
      <c r="S285" s="142"/>
      <c r="T285" s="142"/>
      <c r="U285" s="142"/>
      <c r="W285" s="133"/>
      <c r="X285" s="133"/>
      <c r="Y285" s="133"/>
      <c r="Z285" s="193"/>
      <c r="AA285" s="142"/>
      <c r="AB285" s="142"/>
      <c r="AC285" s="142"/>
      <c r="AE285" s="133"/>
      <c r="AF285" s="133"/>
      <c r="AG285" s="133"/>
      <c r="AI285" s="142"/>
      <c r="AJ285" s="142"/>
      <c r="AK285" s="142"/>
      <c r="AM285" s="133"/>
      <c r="AN285" s="133"/>
      <c r="AO285" s="133"/>
      <c r="AP285" s="133"/>
      <c r="AQ285" s="142"/>
      <c r="AR285" s="142"/>
      <c r="AS285" s="142"/>
      <c r="AU285" s="133"/>
      <c r="AV285" s="133"/>
      <c r="AW285" s="133"/>
    </row>
    <row r="286" spans="1:49" s="21" customFormat="1" hidden="1" x14ac:dyDescent="0.25">
      <c r="A286" s="29"/>
      <c r="C286" s="142"/>
      <c r="D286" s="142"/>
      <c r="E286" s="142"/>
      <c r="G286" s="133"/>
      <c r="H286" s="133"/>
      <c r="I286" s="133"/>
      <c r="K286" s="142"/>
      <c r="L286" s="142"/>
      <c r="M286" s="142"/>
      <c r="O286" s="133"/>
      <c r="P286" s="133"/>
      <c r="Q286" s="133"/>
      <c r="R286" s="133"/>
      <c r="S286" s="142"/>
      <c r="T286" s="142"/>
      <c r="U286" s="142"/>
      <c r="W286" s="133"/>
      <c r="X286" s="133"/>
      <c r="Y286" s="133"/>
      <c r="Z286" s="193"/>
      <c r="AA286" s="142"/>
      <c r="AB286" s="142"/>
      <c r="AC286" s="142"/>
      <c r="AE286" s="133"/>
      <c r="AF286" s="133"/>
      <c r="AG286" s="133"/>
      <c r="AI286" s="142"/>
      <c r="AJ286" s="142"/>
      <c r="AK286" s="142"/>
      <c r="AM286" s="133"/>
      <c r="AN286" s="133"/>
      <c r="AO286" s="133"/>
      <c r="AP286" s="133"/>
      <c r="AQ286" s="142"/>
      <c r="AR286" s="142"/>
      <c r="AS286" s="142"/>
      <c r="AU286" s="133"/>
      <c r="AV286" s="133"/>
      <c r="AW286" s="133"/>
    </row>
    <row r="287" spans="1:49" s="21" customFormat="1" hidden="1" x14ac:dyDescent="0.25">
      <c r="A287" s="29"/>
      <c r="C287" s="142"/>
      <c r="D287" s="142"/>
      <c r="E287" s="142"/>
      <c r="G287" s="133"/>
      <c r="H287" s="133"/>
      <c r="I287" s="133"/>
      <c r="K287" s="142"/>
      <c r="L287" s="142"/>
      <c r="M287" s="142"/>
      <c r="O287" s="133"/>
      <c r="P287" s="133"/>
      <c r="Q287" s="133"/>
      <c r="R287" s="133"/>
      <c r="S287" s="142"/>
      <c r="T287" s="142"/>
      <c r="U287" s="142"/>
      <c r="W287" s="133"/>
      <c r="X287" s="133"/>
      <c r="Y287" s="133"/>
      <c r="Z287" s="193"/>
      <c r="AA287" s="142"/>
      <c r="AB287" s="142"/>
      <c r="AC287" s="142"/>
      <c r="AE287" s="133"/>
      <c r="AF287" s="133"/>
      <c r="AG287" s="133"/>
      <c r="AI287" s="142"/>
      <c r="AJ287" s="142"/>
      <c r="AK287" s="142"/>
      <c r="AM287" s="133"/>
      <c r="AN287" s="133"/>
      <c r="AO287" s="133"/>
      <c r="AP287" s="133"/>
      <c r="AQ287" s="142"/>
      <c r="AR287" s="142"/>
      <c r="AS287" s="142"/>
      <c r="AU287" s="133"/>
      <c r="AV287" s="133"/>
      <c r="AW287" s="133"/>
    </row>
    <row r="288" spans="1:49" s="21" customFormat="1" hidden="1" x14ac:dyDescent="0.25">
      <c r="A288" s="29"/>
      <c r="C288" s="142"/>
      <c r="D288" s="142"/>
      <c r="E288" s="142"/>
      <c r="G288" s="133"/>
      <c r="H288" s="133"/>
      <c r="I288" s="133"/>
      <c r="K288" s="142"/>
      <c r="L288" s="142"/>
      <c r="M288" s="142"/>
      <c r="O288" s="133"/>
      <c r="P288" s="133"/>
      <c r="Q288" s="133"/>
      <c r="R288" s="133"/>
      <c r="S288" s="142"/>
      <c r="T288" s="142"/>
      <c r="U288" s="142"/>
      <c r="W288" s="133"/>
      <c r="X288" s="133"/>
      <c r="Y288" s="133"/>
      <c r="Z288" s="193"/>
      <c r="AA288" s="142"/>
      <c r="AB288" s="142"/>
      <c r="AC288" s="142"/>
      <c r="AE288" s="133"/>
      <c r="AF288" s="133"/>
      <c r="AG288" s="133"/>
      <c r="AI288" s="142"/>
      <c r="AJ288" s="142"/>
      <c r="AK288" s="142"/>
      <c r="AM288" s="133"/>
      <c r="AN288" s="133"/>
      <c r="AO288" s="133"/>
      <c r="AP288" s="133"/>
      <c r="AQ288" s="142"/>
      <c r="AR288" s="142"/>
      <c r="AS288" s="142"/>
      <c r="AU288" s="133"/>
      <c r="AV288" s="133"/>
      <c r="AW288" s="133"/>
    </row>
    <row r="289" spans="1:49" s="21" customFormat="1" hidden="1" x14ac:dyDescent="0.25">
      <c r="A289" s="29"/>
      <c r="C289" s="142"/>
      <c r="D289" s="142"/>
      <c r="E289" s="142"/>
      <c r="G289" s="133"/>
      <c r="H289" s="133"/>
      <c r="I289" s="133"/>
      <c r="K289" s="142"/>
      <c r="L289" s="142"/>
      <c r="M289" s="142"/>
      <c r="O289" s="133"/>
      <c r="P289" s="133"/>
      <c r="Q289" s="133"/>
      <c r="R289" s="133"/>
      <c r="S289" s="142"/>
      <c r="T289" s="142"/>
      <c r="U289" s="142"/>
      <c r="W289" s="133"/>
      <c r="X289" s="133"/>
      <c r="Y289" s="133"/>
      <c r="Z289" s="193"/>
      <c r="AA289" s="142"/>
      <c r="AB289" s="142"/>
      <c r="AC289" s="142"/>
      <c r="AE289" s="133"/>
      <c r="AF289" s="133"/>
      <c r="AG289" s="133"/>
      <c r="AI289" s="142"/>
      <c r="AJ289" s="142"/>
      <c r="AK289" s="142"/>
      <c r="AM289" s="133"/>
      <c r="AN289" s="133"/>
      <c r="AO289" s="133"/>
      <c r="AP289" s="133"/>
      <c r="AQ289" s="142"/>
      <c r="AR289" s="142"/>
      <c r="AS289" s="142"/>
      <c r="AU289" s="133"/>
      <c r="AV289" s="133"/>
      <c r="AW289" s="133"/>
    </row>
    <row r="290" spans="1:49" s="21" customFormat="1" hidden="1" x14ac:dyDescent="0.25">
      <c r="A290" s="29"/>
      <c r="C290" s="142"/>
      <c r="D290" s="142"/>
      <c r="E290" s="142"/>
      <c r="G290" s="133"/>
      <c r="H290" s="133"/>
      <c r="I290" s="133"/>
      <c r="K290" s="142"/>
      <c r="L290" s="142"/>
      <c r="M290" s="142"/>
      <c r="O290" s="133"/>
      <c r="P290" s="133"/>
      <c r="Q290" s="133"/>
      <c r="R290" s="133"/>
      <c r="S290" s="142"/>
      <c r="T290" s="142"/>
      <c r="U290" s="142"/>
      <c r="W290" s="133"/>
      <c r="X290" s="133"/>
      <c r="Y290" s="133"/>
      <c r="Z290" s="193"/>
      <c r="AA290" s="142"/>
      <c r="AB290" s="142"/>
      <c r="AC290" s="142"/>
      <c r="AE290" s="133"/>
      <c r="AF290" s="133"/>
      <c r="AG290" s="133"/>
      <c r="AI290" s="142"/>
      <c r="AJ290" s="142"/>
      <c r="AK290" s="142"/>
      <c r="AM290" s="133"/>
      <c r="AN290" s="133"/>
      <c r="AO290" s="133"/>
      <c r="AP290" s="133"/>
      <c r="AQ290" s="142"/>
      <c r="AR290" s="142"/>
      <c r="AS290" s="142"/>
      <c r="AU290" s="133"/>
      <c r="AV290" s="133"/>
      <c r="AW290" s="133"/>
    </row>
    <row r="291" spans="1:49" s="21" customFormat="1" hidden="1" x14ac:dyDescent="0.25">
      <c r="A291" s="29"/>
      <c r="C291" s="142"/>
      <c r="D291" s="142"/>
      <c r="E291" s="142"/>
      <c r="G291" s="133"/>
      <c r="H291" s="133"/>
      <c r="I291" s="133"/>
      <c r="K291" s="142"/>
      <c r="L291" s="142"/>
      <c r="M291" s="142"/>
      <c r="O291" s="133"/>
      <c r="P291" s="133"/>
      <c r="Q291" s="133"/>
      <c r="R291" s="133"/>
      <c r="S291" s="142"/>
      <c r="T291" s="142"/>
      <c r="U291" s="142"/>
      <c r="W291" s="133"/>
      <c r="X291" s="133"/>
      <c r="Y291" s="133"/>
      <c r="Z291" s="193"/>
      <c r="AA291" s="142"/>
      <c r="AB291" s="142"/>
      <c r="AC291" s="142"/>
      <c r="AE291" s="133"/>
      <c r="AF291" s="133"/>
      <c r="AG291" s="133"/>
      <c r="AI291" s="142"/>
      <c r="AJ291" s="142"/>
      <c r="AK291" s="142"/>
      <c r="AM291" s="133"/>
      <c r="AN291" s="133"/>
      <c r="AO291" s="133"/>
      <c r="AP291" s="133"/>
      <c r="AQ291" s="142"/>
      <c r="AR291" s="142"/>
      <c r="AS291" s="142"/>
      <c r="AU291" s="133"/>
      <c r="AV291" s="133"/>
      <c r="AW291" s="133"/>
    </row>
    <row r="292" spans="1:49" s="21" customFormat="1" hidden="1" x14ac:dyDescent="0.25">
      <c r="A292" s="29"/>
      <c r="C292" s="142"/>
      <c r="D292" s="142"/>
      <c r="E292" s="142"/>
      <c r="G292" s="133"/>
      <c r="H292" s="133"/>
      <c r="I292" s="133"/>
      <c r="K292" s="142"/>
      <c r="L292" s="142"/>
      <c r="M292" s="142"/>
      <c r="O292" s="133"/>
      <c r="P292" s="133"/>
      <c r="Q292" s="133"/>
      <c r="R292" s="133"/>
      <c r="S292" s="142"/>
      <c r="T292" s="142"/>
      <c r="U292" s="142"/>
      <c r="W292" s="133"/>
      <c r="X292" s="133"/>
      <c r="Y292" s="133"/>
      <c r="Z292" s="193"/>
      <c r="AA292" s="142"/>
      <c r="AB292" s="142"/>
      <c r="AC292" s="142"/>
      <c r="AE292" s="133"/>
      <c r="AF292" s="133"/>
      <c r="AG292" s="133"/>
      <c r="AI292" s="142"/>
      <c r="AJ292" s="142"/>
      <c r="AK292" s="142"/>
      <c r="AM292" s="133"/>
      <c r="AN292" s="133"/>
      <c r="AO292" s="133"/>
      <c r="AP292" s="133"/>
      <c r="AQ292" s="142"/>
      <c r="AR292" s="142"/>
      <c r="AS292" s="142"/>
      <c r="AU292" s="133"/>
      <c r="AV292" s="133"/>
      <c r="AW292" s="133"/>
    </row>
    <row r="293" spans="1:49" s="21" customFormat="1" hidden="1" x14ac:dyDescent="0.25">
      <c r="A293" s="29"/>
      <c r="C293" s="142"/>
      <c r="D293" s="142"/>
      <c r="E293" s="142"/>
      <c r="G293" s="133"/>
      <c r="H293" s="133"/>
      <c r="I293" s="133"/>
      <c r="K293" s="142"/>
      <c r="L293" s="142"/>
      <c r="M293" s="142"/>
      <c r="O293" s="133"/>
      <c r="P293" s="133"/>
      <c r="Q293" s="133"/>
      <c r="R293" s="133"/>
      <c r="S293" s="142"/>
      <c r="T293" s="142"/>
      <c r="U293" s="142"/>
      <c r="W293" s="133"/>
      <c r="X293" s="133"/>
      <c r="Y293" s="133"/>
      <c r="Z293" s="193"/>
      <c r="AA293" s="142"/>
      <c r="AB293" s="142"/>
      <c r="AC293" s="142"/>
      <c r="AE293" s="133"/>
      <c r="AF293" s="133"/>
      <c r="AG293" s="133"/>
      <c r="AI293" s="142"/>
      <c r="AJ293" s="142"/>
      <c r="AK293" s="142"/>
      <c r="AM293" s="133"/>
      <c r="AN293" s="133"/>
      <c r="AO293" s="133"/>
      <c r="AP293" s="133"/>
      <c r="AQ293" s="142"/>
      <c r="AR293" s="142"/>
      <c r="AS293" s="142"/>
      <c r="AU293" s="133"/>
      <c r="AV293" s="133"/>
      <c r="AW293" s="133"/>
    </row>
    <row r="294" spans="1:49" s="21" customFormat="1" hidden="1" x14ac:dyDescent="0.25">
      <c r="A294" s="29"/>
      <c r="C294" s="142"/>
      <c r="D294" s="142"/>
      <c r="E294" s="142"/>
      <c r="G294" s="133"/>
      <c r="H294" s="133"/>
      <c r="I294" s="133"/>
      <c r="K294" s="142"/>
      <c r="L294" s="142"/>
      <c r="M294" s="142"/>
      <c r="O294" s="133"/>
      <c r="P294" s="133"/>
      <c r="Q294" s="133"/>
      <c r="R294" s="133"/>
      <c r="S294" s="142"/>
      <c r="T294" s="142"/>
      <c r="U294" s="142"/>
      <c r="W294" s="133"/>
      <c r="X294" s="133"/>
      <c r="Y294" s="133"/>
      <c r="Z294" s="193"/>
      <c r="AA294" s="142"/>
      <c r="AB294" s="142"/>
      <c r="AC294" s="142"/>
      <c r="AE294" s="133"/>
      <c r="AF294" s="133"/>
      <c r="AG294" s="133"/>
      <c r="AI294" s="142"/>
      <c r="AJ294" s="142"/>
      <c r="AK294" s="142"/>
      <c r="AM294" s="133"/>
      <c r="AN294" s="133"/>
      <c r="AO294" s="133"/>
      <c r="AP294" s="133"/>
      <c r="AQ294" s="142"/>
      <c r="AR294" s="142"/>
      <c r="AS294" s="142"/>
      <c r="AU294" s="133"/>
      <c r="AV294" s="133"/>
      <c r="AW294" s="133"/>
    </row>
    <row r="295" spans="1:49" s="21" customFormat="1" hidden="1" x14ac:dyDescent="0.25">
      <c r="A295" s="29"/>
      <c r="C295" s="142"/>
      <c r="D295" s="142"/>
      <c r="E295" s="142"/>
      <c r="G295" s="133"/>
      <c r="H295" s="133"/>
      <c r="I295" s="133"/>
      <c r="K295" s="142"/>
      <c r="L295" s="142"/>
      <c r="M295" s="142"/>
      <c r="O295" s="133"/>
      <c r="P295" s="133"/>
      <c r="Q295" s="133"/>
      <c r="R295" s="133"/>
      <c r="S295" s="142"/>
      <c r="T295" s="142"/>
      <c r="U295" s="142"/>
      <c r="W295" s="133"/>
      <c r="X295" s="133"/>
      <c r="Y295" s="133"/>
      <c r="Z295" s="193"/>
      <c r="AA295" s="142"/>
      <c r="AB295" s="142"/>
      <c r="AC295" s="142"/>
      <c r="AE295" s="133"/>
      <c r="AF295" s="133"/>
      <c r="AG295" s="133"/>
      <c r="AI295" s="142"/>
      <c r="AJ295" s="142"/>
      <c r="AK295" s="142"/>
      <c r="AM295" s="133"/>
      <c r="AN295" s="133"/>
      <c r="AO295" s="133"/>
      <c r="AP295" s="133"/>
      <c r="AQ295" s="142"/>
      <c r="AR295" s="142"/>
      <c r="AS295" s="142"/>
      <c r="AU295" s="133"/>
      <c r="AV295" s="133"/>
      <c r="AW295" s="133"/>
    </row>
    <row r="296" spans="1:49" hidden="1" x14ac:dyDescent="0.25">
      <c r="A296" s="29"/>
      <c r="B296" s="21"/>
      <c r="C296" s="142"/>
      <c r="D296" s="142"/>
      <c r="E296" s="142"/>
      <c r="F296" s="21"/>
      <c r="G296" s="133"/>
      <c r="H296" s="133"/>
      <c r="I296" s="133"/>
      <c r="K296" s="142"/>
      <c r="L296" s="142"/>
      <c r="M296" s="142"/>
      <c r="N296" s="21"/>
      <c r="O296" s="133"/>
      <c r="P296" s="133"/>
      <c r="Q296" s="133"/>
      <c r="R296" s="133"/>
      <c r="S296" s="142"/>
      <c r="T296" s="142"/>
      <c r="U296" s="142"/>
      <c r="V296" s="21"/>
      <c r="W296" s="133"/>
      <c r="X296" s="133"/>
      <c r="Y296" s="133"/>
      <c r="AA296" s="142"/>
      <c r="AB296" s="142"/>
      <c r="AC296" s="142"/>
      <c r="AD296" s="21"/>
      <c r="AE296" s="133"/>
      <c r="AF296" s="133"/>
      <c r="AG296" s="133"/>
      <c r="AI296" s="142"/>
      <c r="AJ296" s="142"/>
      <c r="AK296" s="142"/>
      <c r="AL296" s="21"/>
      <c r="AM296" s="133"/>
      <c r="AN296" s="133"/>
      <c r="AO296" s="133"/>
      <c r="AP296" s="133"/>
      <c r="AQ296" s="142"/>
      <c r="AR296" s="142"/>
      <c r="AS296" s="142"/>
      <c r="AT296" s="21"/>
      <c r="AU296" s="133"/>
      <c r="AV296" s="133"/>
      <c r="AW296" s="133"/>
    </row>
    <row r="297" spans="1:49" hidden="1" x14ac:dyDescent="0.25">
      <c r="A297" s="29"/>
      <c r="B297" s="21"/>
      <c r="C297" s="142"/>
      <c r="D297" s="142"/>
      <c r="E297" s="142"/>
      <c r="F297" s="21"/>
      <c r="G297" s="133"/>
      <c r="H297" s="133"/>
      <c r="I297" s="133"/>
      <c r="K297" s="142"/>
      <c r="L297" s="142"/>
      <c r="M297" s="142"/>
      <c r="N297" s="21"/>
      <c r="O297" s="133"/>
      <c r="P297" s="133"/>
      <c r="Q297" s="133"/>
      <c r="R297" s="133"/>
      <c r="S297" s="142"/>
      <c r="T297" s="142"/>
      <c r="U297" s="142"/>
      <c r="V297" s="21"/>
      <c r="W297" s="133"/>
      <c r="X297" s="133"/>
      <c r="Y297" s="133"/>
      <c r="AA297" s="142"/>
      <c r="AB297" s="142"/>
      <c r="AC297" s="142"/>
      <c r="AD297" s="21"/>
      <c r="AE297" s="133"/>
      <c r="AF297" s="133"/>
      <c r="AG297" s="133"/>
      <c r="AI297" s="142"/>
      <c r="AJ297" s="142"/>
      <c r="AK297" s="142"/>
      <c r="AL297" s="21"/>
      <c r="AM297" s="133"/>
      <c r="AN297" s="133"/>
      <c r="AO297" s="133"/>
      <c r="AP297" s="133"/>
      <c r="AQ297" s="142"/>
      <c r="AR297" s="142"/>
      <c r="AS297" s="142"/>
      <c r="AT297" s="21"/>
      <c r="AU297" s="133"/>
      <c r="AV297" s="133"/>
      <c r="AW297" s="133"/>
    </row>
    <row r="298" spans="1:49" hidden="1" x14ac:dyDescent="0.25">
      <c r="A298" s="29"/>
      <c r="B298" s="21"/>
      <c r="C298" s="142"/>
      <c r="D298" s="142"/>
      <c r="E298" s="142"/>
      <c r="F298" s="21"/>
      <c r="G298" s="133"/>
      <c r="H298" s="133"/>
      <c r="I298" s="133"/>
      <c r="K298" s="142"/>
      <c r="L298" s="142"/>
      <c r="M298" s="142"/>
      <c r="N298" s="21"/>
      <c r="O298" s="133"/>
      <c r="P298" s="133"/>
      <c r="Q298" s="133"/>
      <c r="R298" s="133"/>
      <c r="S298" s="142"/>
      <c r="T298" s="142"/>
      <c r="U298" s="142"/>
      <c r="V298" s="21"/>
      <c r="W298" s="133"/>
      <c r="X298" s="133"/>
      <c r="Y298" s="133"/>
      <c r="AA298" s="142"/>
      <c r="AB298" s="142"/>
      <c r="AC298" s="142"/>
      <c r="AD298" s="21"/>
      <c r="AE298" s="133"/>
      <c r="AF298" s="133"/>
      <c r="AG298" s="133"/>
      <c r="AI298" s="142"/>
      <c r="AJ298" s="142"/>
      <c r="AK298" s="142"/>
      <c r="AL298" s="21"/>
      <c r="AM298" s="133"/>
      <c r="AN298" s="133"/>
      <c r="AO298" s="133"/>
      <c r="AP298" s="133"/>
      <c r="AQ298" s="142"/>
      <c r="AR298" s="142"/>
      <c r="AS298" s="142"/>
      <c r="AT298" s="21"/>
      <c r="AU298" s="133"/>
      <c r="AV298" s="133"/>
      <c r="AW298" s="133"/>
    </row>
    <row r="299" spans="1:49" hidden="1" x14ac:dyDescent="0.25">
      <c r="A299" s="29"/>
      <c r="B299" s="21"/>
      <c r="C299" s="142"/>
      <c r="D299" s="142"/>
      <c r="E299" s="142"/>
      <c r="F299" s="21"/>
      <c r="G299" s="133"/>
      <c r="H299" s="133"/>
      <c r="I299" s="133"/>
      <c r="K299" s="142"/>
      <c r="L299" s="142"/>
      <c r="M299" s="142"/>
      <c r="N299" s="21"/>
      <c r="O299" s="133"/>
      <c r="P299" s="133"/>
      <c r="Q299" s="133"/>
      <c r="R299" s="133"/>
      <c r="S299" s="142"/>
      <c r="T299" s="142"/>
      <c r="U299" s="142"/>
      <c r="V299" s="21"/>
      <c r="W299" s="133"/>
      <c r="X299" s="133"/>
      <c r="Y299" s="133"/>
      <c r="AA299" s="142"/>
      <c r="AB299" s="142"/>
      <c r="AC299" s="142"/>
      <c r="AD299" s="21"/>
      <c r="AE299" s="133"/>
      <c r="AF299" s="133"/>
      <c r="AG299" s="133"/>
      <c r="AI299" s="142"/>
      <c r="AJ299" s="142"/>
      <c r="AK299" s="142"/>
      <c r="AL299" s="21"/>
      <c r="AM299" s="133"/>
      <c r="AN299" s="133"/>
      <c r="AO299" s="133"/>
      <c r="AP299" s="133"/>
      <c r="AQ299" s="142"/>
      <c r="AR299" s="142"/>
      <c r="AS299" s="142"/>
      <c r="AT299" s="21"/>
      <c r="AU299" s="133"/>
      <c r="AV299" s="133"/>
      <c r="AW299" s="133"/>
    </row>
    <row r="300" spans="1:49" hidden="1" x14ac:dyDescent="0.25">
      <c r="A300" s="29"/>
      <c r="C300" s="142"/>
      <c r="D300" s="142"/>
      <c r="E300" s="142"/>
      <c r="F300" s="21"/>
      <c r="G300" s="133"/>
      <c r="H300" s="133"/>
      <c r="I300" s="133"/>
      <c r="K300" s="142"/>
      <c r="L300" s="142"/>
      <c r="M300" s="142"/>
      <c r="N300" s="21"/>
      <c r="O300" s="133"/>
      <c r="P300" s="133"/>
      <c r="Q300" s="133"/>
      <c r="R300" s="133"/>
      <c r="S300" s="142"/>
      <c r="T300" s="142"/>
      <c r="U300" s="142"/>
      <c r="V300" s="21"/>
      <c r="W300" s="133"/>
      <c r="X300" s="133"/>
      <c r="Y300" s="133"/>
      <c r="AA300" s="142"/>
      <c r="AB300" s="142"/>
      <c r="AC300" s="142"/>
      <c r="AD300" s="21"/>
      <c r="AE300" s="133"/>
      <c r="AF300" s="133"/>
      <c r="AG300" s="133"/>
      <c r="AI300" s="142"/>
      <c r="AJ300" s="142"/>
      <c r="AK300" s="142"/>
      <c r="AL300" s="21"/>
      <c r="AM300" s="133"/>
      <c r="AN300" s="133"/>
      <c r="AO300" s="133"/>
      <c r="AP300" s="133"/>
      <c r="AQ300" s="142"/>
      <c r="AR300" s="142"/>
      <c r="AS300" s="142"/>
      <c r="AT300" s="21"/>
      <c r="AU300" s="133"/>
      <c r="AV300" s="133"/>
      <c r="AW300" s="133"/>
    </row>
    <row r="301" spans="1:49" hidden="1" x14ac:dyDescent="0.25">
      <c r="A301" s="29"/>
      <c r="C301" s="142"/>
      <c r="D301" s="142"/>
      <c r="E301" s="142"/>
      <c r="F301" s="21"/>
      <c r="G301" s="133"/>
      <c r="H301" s="133"/>
      <c r="I301" s="133"/>
      <c r="K301" s="142"/>
      <c r="L301" s="142"/>
      <c r="M301" s="142"/>
      <c r="N301" s="21"/>
      <c r="O301" s="133"/>
      <c r="P301" s="133"/>
      <c r="Q301" s="133"/>
      <c r="R301" s="133"/>
      <c r="S301" s="142"/>
      <c r="T301" s="142"/>
      <c r="U301" s="142"/>
      <c r="V301" s="21"/>
      <c r="W301" s="133"/>
      <c r="X301" s="133"/>
      <c r="Y301" s="133"/>
      <c r="AA301" s="142"/>
      <c r="AB301" s="142"/>
      <c r="AC301" s="142"/>
      <c r="AD301" s="21"/>
      <c r="AE301" s="133"/>
      <c r="AF301" s="133"/>
      <c r="AG301" s="133"/>
      <c r="AI301" s="142"/>
      <c r="AJ301" s="142"/>
      <c r="AK301" s="142"/>
      <c r="AL301" s="21"/>
      <c r="AM301" s="133"/>
      <c r="AN301" s="133"/>
      <c r="AO301" s="133"/>
      <c r="AP301" s="133"/>
      <c r="AQ301" s="142"/>
      <c r="AR301" s="142"/>
      <c r="AS301" s="142"/>
      <c r="AT301" s="21"/>
      <c r="AU301" s="133"/>
      <c r="AV301" s="133"/>
      <c r="AW301" s="133"/>
    </row>
    <row r="302" spans="1:49" hidden="1" x14ac:dyDescent="0.25">
      <c r="A302" s="29"/>
      <c r="C302" s="142"/>
      <c r="D302" s="142"/>
      <c r="E302" s="142"/>
      <c r="F302" s="21"/>
      <c r="G302" s="133"/>
      <c r="H302" s="133"/>
      <c r="I302" s="133"/>
      <c r="K302" s="142"/>
      <c r="L302" s="142"/>
      <c r="M302" s="142"/>
      <c r="N302" s="21"/>
      <c r="O302" s="133"/>
      <c r="P302" s="133"/>
      <c r="Q302" s="133"/>
      <c r="R302" s="133"/>
      <c r="S302" s="142"/>
      <c r="T302" s="142"/>
      <c r="U302" s="142"/>
      <c r="V302" s="21"/>
      <c r="W302" s="133"/>
      <c r="X302" s="133"/>
      <c r="Y302" s="133"/>
      <c r="AA302" s="142"/>
      <c r="AB302" s="142"/>
      <c r="AC302" s="142"/>
      <c r="AD302" s="21"/>
      <c r="AE302" s="133"/>
      <c r="AF302" s="133"/>
      <c r="AG302" s="133"/>
      <c r="AI302" s="142"/>
      <c r="AJ302" s="142"/>
      <c r="AK302" s="142"/>
      <c r="AL302" s="21"/>
      <c r="AM302" s="133"/>
      <c r="AN302" s="133"/>
      <c r="AO302" s="133"/>
      <c r="AP302" s="133"/>
      <c r="AQ302" s="142"/>
      <c r="AR302" s="142"/>
      <c r="AS302" s="142"/>
      <c r="AT302" s="21"/>
      <c r="AU302" s="133"/>
      <c r="AV302" s="133"/>
      <c r="AW302" s="133"/>
    </row>
    <row r="303" spans="1:49" hidden="1" x14ac:dyDescent="0.25">
      <c r="A303" s="29"/>
      <c r="C303" s="142"/>
      <c r="D303" s="142"/>
      <c r="E303" s="142"/>
      <c r="F303" s="21"/>
      <c r="G303" s="133"/>
      <c r="H303" s="133"/>
      <c r="I303" s="133"/>
      <c r="K303" s="142"/>
      <c r="L303" s="142"/>
      <c r="M303" s="142"/>
      <c r="N303" s="21"/>
      <c r="O303" s="133"/>
      <c r="P303" s="133"/>
      <c r="Q303" s="133"/>
      <c r="R303" s="133"/>
      <c r="S303" s="142"/>
      <c r="T303" s="142"/>
      <c r="U303" s="142"/>
      <c r="V303" s="21"/>
      <c r="W303" s="133"/>
      <c r="X303" s="133"/>
      <c r="Y303" s="133"/>
      <c r="AA303" s="142"/>
      <c r="AB303" s="142"/>
      <c r="AC303" s="142"/>
      <c r="AD303" s="21"/>
      <c r="AE303" s="133"/>
      <c r="AF303" s="133"/>
      <c r="AG303" s="133"/>
      <c r="AI303" s="142"/>
      <c r="AJ303" s="142"/>
      <c r="AK303" s="142"/>
      <c r="AL303" s="21"/>
      <c r="AM303" s="133"/>
      <c r="AN303" s="133"/>
      <c r="AO303" s="133"/>
      <c r="AP303" s="133"/>
      <c r="AQ303" s="142"/>
      <c r="AR303" s="142"/>
      <c r="AS303" s="142"/>
      <c r="AT303" s="21"/>
      <c r="AU303" s="133"/>
      <c r="AV303" s="133"/>
      <c r="AW303" s="133"/>
    </row>
    <row r="304" spans="1:49" hidden="1" x14ac:dyDescent="0.25">
      <c r="A304" s="29"/>
      <c r="C304" s="142"/>
      <c r="D304" s="142"/>
      <c r="E304" s="142"/>
      <c r="F304" s="21"/>
      <c r="G304" s="133"/>
      <c r="H304" s="133"/>
      <c r="I304" s="133"/>
      <c r="K304" s="142"/>
      <c r="L304" s="142"/>
      <c r="M304" s="142"/>
      <c r="N304" s="21"/>
      <c r="O304" s="133"/>
      <c r="P304" s="133"/>
      <c r="Q304" s="133"/>
      <c r="R304" s="133"/>
      <c r="S304" s="142"/>
      <c r="T304" s="142"/>
      <c r="U304" s="142"/>
      <c r="V304" s="21"/>
      <c r="W304" s="133"/>
      <c r="X304" s="133"/>
      <c r="Y304" s="133"/>
      <c r="AA304" s="142"/>
      <c r="AB304" s="142"/>
      <c r="AC304" s="142"/>
      <c r="AD304" s="21"/>
      <c r="AE304" s="133"/>
      <c r="AF304" s="133"/>
      <c r="AG304" s="133"/>
      <c r="AI304" s="142"/>
      <c r="AJ304" s="142"/>
      <c r="AK304" s="142"/>
      <c r="AL304" s="21"/>
      <c r="AM304" s="133"/>
      <c r="AN304" s="133"/>
      <c r="AO304" s="133"/>
      <c r="AP304" s="133"/>
      <c r="AQ304" s="142"/>
      <c r="AR304" s="142"/>
      <c r="AS304" s="142"/>
      <c r="AT304" s="21"/>
      <c r="AU304" s="133"/>
      <c r="AV304" s="133"/>
      <c r="AW304" s="133"/>
    </row>
    <row r="305" spans="1:49" hidden="1" x14ac:dyDescent="0.25">
      <c r="A305" s="29"/>
      <c r="C305" s="142"/>
      <c r="D305" s="142"/>
      <c r="E305" s="142"/>
      <c r="F305" s="21"/>
      <c r="G305" s="133"/>
      <c r="H305" s="133"/>
      <c r="I305" s="133"/>
      <c r="K305" s="142"/>
      <c r="L305" s="142"/>
      <c r="M305" s="142"/>
      <c r="N305" s="21"/>
      <c r="O305" s="133"/>
      <c r="P305" s="133"/>
      <c r="Q305" s="133"/>
      <c r="R305" s="133"/>
      <c r="S305" s="142"/>
      <c r="T305" s="142"/>
      <c r="U305" s="142"/>
      <c r="V305" s="21"/>
      <c r="W305" s="133"/>
      <c r="X305" s="133"/>
      <c r="Y305" s="133"/>
      <c r="AA305" s="142"/>
      <c r="AB305" s="142"/>
      <c r="AC305" s="142"/>
      <c r="AD305" s="21"/>
      <c r="AE305" s="133"/>
      <c r="AF305" s="133"/>
      <c r="AG305" s="133"/>
      <c r="AI305" s="142"/>
      <c r="AJ305" s="142"/>
      <c r="AK305" s="142"/>
      <c r="AL305" s="21"/>
      <c r="AM305" s="133"/>
      <c r="AN305" s="133"/>
      <c r="AO305" s="133"/>
      <c r="AP305" s="133"/>
      <c r="AQ305" s="142"/>
      <c r="AR305" s="142"/>
      <c r="AS305" s="142"/>
      <c r="AT305" s="21"/>
      <c r="AU305" s="133"/>
      <c r="AV305" s="133"/>
      <c r="AW305" s="133"/>
    </row>
    <row r="306" spans="1:49" hidden="1" x14ac:dyDescent="0.25">
      <c r="A306" s="29"/>
      <c r="C306" s="142"/>
      <c r="D306" s="142"/>
      <c r="E306" s="142"/>
      <c r="F306" s="21"/>
      <c r="G306" s="133"/>
      <c r="H306" s="133"/>
      <c r="I306" s="133"/>
      <c r="K306" s="142"/>
      <c r="L306" s="142"/>
      <c r="M306" s="142"/>
      <c r="N306" s="21"/>
      <c r="O306" s="133"/>
      <c r="P306" s="133"/>
      <c r="Q306" s="133"/>
      <c r="R306" s="133"/>
      <c r="S306" s="142"/>
      <c r="T306" s="142"/>
      <c r="U306" s="142"/>
      <c r="V306" s="21"/>
      <c r="W306" s="133"/>
      <c r="X306" s="133"/>
      <c r="Y306" s="133"/>
      <c r="AA306" s="142"/>
      <c r="AB306" s="142"/>
      <c r="AC306" s="142"/>
      <c r="AD306" s="21"/>
      <c r="AE306" s="133"/>
      <c r="AF306" s="133"/>
      <c r="AG306" s="133"/>
      <c r="AI306" s="142"/>
      <c r="AJ306" s="142"/>
      <c r="AK306" s="142"/>
      <c r="AL306" s="21"/>
      <c r="AM306" s="133"/>
      <c r="AN306" s="133"/>
      <c r="AO306" s="133"/>
      <c r="AP306" s="133"/>
      <c r="AQ306" s="142"/>
      <c r="AR306" s="142"/>
      <c r="AS306" s="142"/>
      <c r="AT306" s="21"/>
      <c r="AU306" s="133"/>
      <c r="AV306" s="133"/>
      <c r="AW306" s="133"/>
    </row>
    <row r="307" spans="1:49" hidden="1" x14ac:dyDescent="0.25">
      <c r="A307" s="29"/>
      <c r="C307" s="142"/>
      <c r="D307" s="142"/>
      <c r="E307" s="142"/>
      <c r="F307" s="21"/>
      <c r="G307" s="133"/>
      <c r="H307" s="133"/>
      <c r="I307" s="133"/>
      <c r="K307" s="142"/>
      <c r="L307" s="142"/>
      <c r="M307" s="142"/>
      <c r="N307" s="21"/>
      <c r="O307" s="133"/>
      <c r="P307" s="133"/>
      <c r="Q307" s="133"/>
      <c r="R307" s="133"/>
      <c r="S307" s="142"/>
      <c r="T307" s="142"/>
      <c r="U307" s="142"/>
      <c r="V307" s="21"/>
      <c r="W307" s="133"/>
      <c r="X307" s="133"/>
      <c r="Y307" s="133"/>
      <c r="AA307" s="142"/>
      <c r="AB307" s="142"/>
      <c r="AC307" s="142"/>
      <c r="AD307" s="21"/>
      <c r="AE307" s="133"/>
      <c r="AF307" s="133"/>
      <c r="AG307" s="133"/>
      <c r="AI307" s="142"/>
      <c r="AJ307" s="142"/>
      <c r="AK307" s="142"/>
      <c r="AL307" s="21"/>
      <c r="AM307" s="133"/>
      <c r="AN307" s="133"/>
      <c r="AO307" s="133"/>
      <c r="AP307" s="133"/>
      <c r="AQ307" s="142"/>
      <c r="AR307" s="142"/>
      <c r="AS307" s="142"/>
      <c r="AT307" s="21"/>
      <c r="AU307" s="133"/>
      <c r="AV307" s="133"/>
      <c r="AW307" s="133"/>
    </row>
    <row r="308" spans="1:49" hidden="1" x14ac:dyDescent="0.25">
      <c r="A308" s="29"/>
      <c r="C308" s="142"/>
      <c r="D308" s="142"/>
      <c r="E308" s="142"/>
      <c r="F308" s="21"/>
      <c r="G308" s="133"/>
      <c r="H308" s="133"/>
      <c r="I308" s="133"/>
      <c r="K308" s="142"/>
      <c r="L308" s="142"/>
      <c r="M308" s="142"/>
      <c r="N308" s="21"/>
      <c r="O308" s="133"/>
      <c r="P308" s="133"/>
      <c r="Q308" s="133"/>
      <c r="R308" s="133"/>
      <c r="S308" s="142"/>
      <c r="T308" s="142"/>
      <c r="U308" s="142"/>
      <c r="V308" s="21"/>
      <c r="W308" s="133"/>
      <c r="X308" s="133"/>
      <c r="Y308" s="133"/>
      <c r="AA308" s="142"/>
      <c r="AB308" s="142"/>
      <c r="AC308" s="142"/>
      <c r="AD308" s="21"/>
      <c r="AE308" s="133"/>
      <c r="AF308" s="133"/>
      <c r="AG308" s="133"/>
      <c r="AI308" s="142"/>
      <c r="AJ308" s="142"/>
      <c r="AK308" s="142"/>
      <c r="AL308" s="21"/>
      <c r="AM308" s="133"/>
      <c r="AN308" s="133"/>
      <c r="AO308" s="133"/>
      <c r="AP308" s="133"/>
      <c r="AQ308" s="142"/>
      <c r="AR308" s="142"/>
      <c r="AS308" s="142"/>
      <c r="AT308" s="21"/>
      <c r="AU308" s="133"/>
      <c r="AV308" s="133"/>
      <c r="AW308" s="133"/>
    </row>
    <row r="309" spans="1:49" hidden="1" x14ac:dyDescent="0.25">
      <c r="A309" s="29"/>
      <c r="C309" s="142"/>
      <c r="D309" s="142"/>
      <c r="E309" s="142"/>
      <c r="F309" s="21"/>
      <c r="G309" s="133"/>
      <c r="H309" s="133"/>
      <c r="I309" s="133"/>
      <c r="K309" s="142"/>
      <c r="L309" s="142"/>
      <c r="M309" s="142"/>
      <c r="N309" s="21"/>
      <c r="O309" s="133"/>
      <c r="P309" s="133"/>
      <c r="Q309" s="133"/>
      <c r="R309" s="133"/>
      <c r="S309" s="142"/>
      <c r="T309" s="142"/>
      <c r="U309" s="142"/>
      <c r="V309" s="21"/>
      <c r="W309" s="133"/>
      <c r="X309" s="133"/>
      <c r="Y309" s="133"/>
      <c r="AA309" s="142"/>
      <c r="AB309" s="142"/>
      <c r="AC309" s="142"/>
      <c r="AD309" s="21"/>
      <c r="AE309" s="133"/>
      <c r="AF309" s="133"/>
      <c r="AG309" s="133"/>
      <c r="AI309" s="142"/>
      <c r="AJ309" s="142"/>
      <c r="AK309" s="142"/>
      <c r="AL309" s="21"/>
      <c r="AM309" s="133"/>
      <c r="AN309" s="133"/>
      <c r="AO309" s="133"/>
      <c r="AP309" s="133"/>
      <c r="AQ309" s="142"/>
      <c r="AR309" s="142"/>
      <c r="AS309" s="142"/>
      <c r="AT309" s="21"/>
      <c r="AU309" s="133"/>
      <c r="AV309" s="133"/>
      <c r="AW309" s="133"/>
    </row>
    <row r="310" spans="1:49" hidden="1" x14ac:dyDescent="0.25">
      <c r="A310" s="29"/>
      <c r="C310" s="142"/>
      <c r="D310" s="142"/>
      <c r="E310" s="142"/>
      <c r="F310" s="21"/>
      <c r="G310" s="133"/>
      <c r="H310" s="133"/>
      <c r="I310" s="133"/>
      <c r="K310" s="142"/>
      <c r="L310" s="142"/>
      <c r="M310" s="142"/>
      <c r="N310" s="21"/>
      <c r="O310" s="133"/>
      <c r="P310" s="133"/>
      <c r="Q310" s="133"/>
      <c r="R310" s="133"/>
      <c r="S310" s="142"/>
      <c r="T310" s="142"/>
      <c r="U310" s="142"/>
      <c r="V310" s="21"/>
      <c r="W310" s="133"/>
      <c r="X310" s="133"/>
      <c r="Y310" s="133"/>
      <c r="AA310" s="142"/>
      <c r="AB310" s="142"/>
      <c r="AC310" s="142"/>
      <c r="AD310" s="21"/>
      <c r="AE310" s="133"/>
      <c r="AF310" s="133"/>
      <c r="AG310" s="133"/>
      <c r="AI310" s="142"/>
      <c r="AJ310" s="142"/>
      <c r="AK310" s="142"/>
      <c r="AL310" s="21"/>
      <c r="AM310" s="133"/>
      <c r="AN310" s="133"/>
      <c r="AO310" s="133"/>
      <c r="AP310" s="133"/>
      <c r="AQ310" s="142"/>
      <c r="AR310" s="142"/>
      <c r="AS310" s="142"/>
      <c r="AT310" s="21"/>
      <c r="AU310" s="133"/>
      <c r="AV310" s="133"/>
      <c r="AW310" s="133"/>
    </row>
    <row r="311" spans="1:49" hidden="1" x14ac:dyDescent="0.25">
      <c r="A311" s="29"/>
      <c r="C311" s="142"/>
      <c r="D311" s="142"/>
      <c r="E311" s="142"/>
      <c r="F311" s="21"/>
      <c r="G311" s="133"/>
      <c r="H311" s="133"/>
      <c r="I311" s="133"/>
      <c r="K311" s="142"/>
      <c r="L311" s="142"/>
      <c r="M311" s="142"/>
      <c r="N311" s="21"/>
      <c r="O311" s="133"/>
      <c r="P311" s="133"/>
      <c r="Q311" s="133"/>
      <c r="R311" s="133"/>
      <c r="S311" s="142"/>
      <c r="T311" s="142"/>
      <c r="U311" s="142"/>
      <c r="V311" s="21"/>
      <c r="W311" s="133"/>
      <c r="X311" s="133"/>
      <c r="Y311" s="133"/>
      <c r="AA311" s="142"/>
      <c r="AB311" s="142"/>
      <c r="AC311" s="142"/>
      <c r="AD311" s="21"/>
      <c r="AE311" s="133"/>
      <c r="AF311" s="133"/>
      <c r="AG311" s="133"/>
      <c r="AI311" s="142"/>
      <c r="AJ311" s="142"/>
      <c r="AK311" s="142"/>
      <c r="AL311" s="21"/>
      <c r="AM311" s="133"/>
      <c r="AN311" s="133"/>
      <c r="AO311" s="133"/>
      <c r="AP311" s="133"/>
      <c r="AQ311" s="142"/>
      <c r="AR311" s="142"/>
      <c r="AS311" s="142"/>
      <c r="AT311" s="21"/>
      <c r="AU311" s="133"/>
      <c r="AV311" s="133"/>
      <c r="AW311" s="133"/>
    </row>
    <row r="312" spans="1:49" hidden="1" x14ac:dyDescent="0.25">
      <c r="A312" s="29"/>
      <c r="C312" s="142"/>
      <c r="D312" s="142"/>
      <c r="E312" s="142"/>
      <c r="F312" s="21"/>
      <c r="G312" s="133"/>
      <c r="H312" s="133"/>
      <c r="I312" s="133"/>
      <c r="K312" s="142"/>
      <c r="L312" s="142"/>
      <c r="M312" s="142"/>
      <c r="N312" s="21"/>
      <c r="O312" s="133"/>
      <c r="P312" s="133"/>
      <c r="Q312" s="133"/>
      <c r="R312" s="133"/>
      <c r="S312" s="142"/>
      <c r="T312" s="142"/>
      <c r="U312" s="142"/>
      <c r="V312" s="21"/>
      <c r="W312" s="133"/>
      <c r="X312" s="133"/>
      <c r="Y312" s="133"/>
      <c r="AA312" s="142"/>
      <c r="AB312" s="142"/>
      <c r="AC312" s="142"/>
      <c r="AD312" s="21"/>
      <c r="AE312" s="133"/>
      <c r="AF312" s="133"/>
      <c r="AG312" s="133"/>
      <c r="AI312" s="142"/>
      <c r="AJ312" s="142"/>
      <c r="AK312" s="142"/>
      <c r="AL312" s="21"/>
      <c r="AM312" s="133"/>
      <c r="AN312" s="133"/>
      <c r="AO312" s="133"/>
      <c r="AP312" s="133"/>
      <c r="AQ312" s="142"/>
      <c r="AR312" s="142"/>
      <c r="AS312" s="142"/>
      <c r="AT312" s="21"/>
      <c r="AU312" s="133"/>
      <c r="AV312" s="133"/>
      <c r="AW312" s="133"/>
    </row>
    <row r="313" spans="1:49" hidden="1" x14ac:dyDescent="0.25">
      <c r="A313" s="29"/>
      <c r="C313" s="142"/>
      <c r="D313" s="142"/>
      <c r="E313" s="142"/>
      <c r="F313" s="21"/>
      <c r="G313" s="133"/>
      <c r="H313" s="133"/>
      <c r="I313" s="133"/>
      <c r="K313" s="142"/>
      <c r="L313" s="142"/>
      <c r="M313" s="142"/>
      <c r="N313" s="21"/>
      <c r="O313" s="133"/>
      <c r="P313" s="133"/>
      <c r="Q313" s="133"/>
      <c r="R313" s="133"/>
      <c r="S313" s="142"/>
      <c r="T313" s="142"/>
      <c r="U313" s="142"/>
      <c r="V313" s="21"/>
      <c r="W313" s="133"/>
      <c r="X313" s="133"/>
      <c r="Y313" s="133"/>
      <c r="AA313" s="142"/>
      <c r="AB313" s="142"/>
      <c r="AC313" s="142"/>
      <c r="AD313" s="21"/>
      <c r="AE313" s="133"/>
      <c r="AF313" s="133"/>
      <c r="AG313" s="133"/>
      <c r="AI313" s="142"/>
      <c r="AJ313" s="142"/>
      <c r="AK313" s="142"/>
      <c r="AL313" s="21"/>
      <c r="AM313" s="133"/>
      <c r="AN313" s="133"/>
      <c r="AO313" s="133"/>
      <c r="AP313" s="133"/>
      <c r="AQ313" s="142"/>
      <c r="AR313" s="142"/>
      <c r="AS313" s="142"/>
      <c r="AT313" s="21"/>
      <c r="AU313" s="133"/>
      <c r="AV313" s="133"/>
      <c r="AW313" s="133"/>
    </row>
    <row r="314" spans="1:49" hidden="1" x14ac:dyDescent="0.25">
      <c r="A314" s="29"/>
      <c r="C314" s="142"/>
      <c r="D314" s="142"/>
      <c r="E314" s="142"/>
      <c r="F314" s="21"/>
      <c r="G314" s="133"/>
      <c r="H314" s="133"/>
      <c r="I314" s="133"/>
      <c r="K314" s="142"/>
      <c r="L314" s="142"/>
      <c r="M314" s="142"/>
      <c r="N314" s="21"/>
      <c r="O314" s="133"/>
      <c r="P314" s="133"/>
      <c r="Q314" s="133"/>
      <c r="R314" s="133"/>
      <c r="S314" s="142"/>
      <c r="T314" s="142"/>
      <c r="U314" s="142"/>
      <c r="V314" s="21"/>
      <c r="W314" s="133"/>
      <c r="X314" s="133"/>
      <c r="Y314" s="133"/>
      <c r="AA314" s="142"/>
      <c r="AB314" s="142"/>
      <c r="AC314" s="142"/>
      <c r="AD314" s="21"/>
      <c r="AE314" s="133"/>
      <c r="AF314" s="133"/>
      <c r="AG314" s="133"/>
      <c r="AI314" s="142"/>
      <c r="AJ314" s="142"/>
      <c r="AK314" s="142"/>
      <c r="AL314" s="21"/>
      <c r="AM314" s="133"/>
      <c r="AN314" s="133"/>
      <c r="AO314" s="133"/>
      <c r="AP314" s="133"/>
      <c r="AQ314" s="142"/>
      <c r="AR314" s="142"/>
      <c r="AS314" s="142"/>
      <c r="AT314" s="21"/>
      <c r="AU314" s="133"/>
      <c r="AV314" s="133"/>
      <c r="AW314" s="133"/>
    </row>
    <row r="315" spans="1:49" hidden="1" x14ac:dyDescent="0.25">
      <c r="A315" s="29"/>
      <c r="C315" s="142"/>
      <c r="D315" s="142"/>
      <c r="E315" s="142"/>
      <c r="F315" s="21"/>
      <c r="G315" s="133"/>
      <c r="H315" s="133"/>
      <c r="I315" s="133"/>
      <c r="K315" s="142"/>
      <c r="L315" s="142"/>
      <c r="M315" s="142"/>
      <c r="N315" s="21"/>
      <c r="O315" s="133"/>
      <c r="P315" s="133"/>
      <c r="Q315" s="133"/>
      <c r="R315" s="133"/>
      <c r="S315" s="142"/>
      <c r="T315" s="142"/>
      <c r="U315" s="142"/>
      <c r="V315" s="21"/>
      <c r="W315" s="133"/>
      <c r="X315" s="133"/>
      <c r="Y315" s="133"/>
      <c r="AA315" s="142"/>
      <c r="AB315" s="142"/>
      <c r="AC315" s="142"/>
      <c r="AD315" s="21"/>
      <c r="AE315" s="133"/>
      <c r="AF315" s="133"/>
      <c r="AG315" s="133"/>
      <c r="AI315" s="142"/>
      <c r="AJ315" s="142"/>
      <c r="AK315" s="142"/>
      <c r="AL315" s="21"/>
      <c r="AM315" s="133"/>
      <c r="AN315" s="133"/>
      <c r="AO315" s="133"/>
      <c r="AP315" s="133"/>
      <c r="AQ315" s="142"/>
      <c r="AR315" s="142"/>
      <c r="AS315" s="142"/>
      <c r="AT315" s="21"/>
      <c r="AU315" s="133"/>
      <c r="AV315" s="133"/>
      <c r="AW315" s="133"/>
    </row>
    <row r="316" spans="1:49" hidden="1" x14ac:dyDescent="0.25">
      <c r="A316" s="29"/>
      <c r="C316" s="142"/>
      <c r="D316" s="142"/>
      <c r="E316" s="142"/>
      <c r="F316" s="21"/>
      <c r="G316" s="133"/>
      <c r="H316" s="133"/>
      <c r="I316" s="133"/>
      <c r="K316" s="142"/>
      <c r="L316" s="142"/>
      <c r="M316" s="142"/>
      <c r="N316" s="21"/>
      <c r="O316" s="133"/>
      <c r="P316" s="133"/>
      <c r="Q316" s="133"/>
      <c r="R316" s="133"/>
      <c r="S316" s="142"/>
      <c r="T316" s="142"/>
      <c r="U316" s="142"/>
      <c r="V316" s="21"/>
      <c r="W316" s="133"/>
      <c r="X316" s="133"/>
      <c r="Y316" s="133"/>
      <c r="AA316" s="142"/>
      <c r="AB316" s="142"/>
      <c r="AC316" s="142"/>
      <c r="AD316" s="21"/>
      <c r="AE316" s="133"/>
      <c r="AF316" s="133"/>
      <c r="AG316" s="133"/>
      <c r="AI316" s="142"/>
      <c r="AJ316" s="142"/>
      <c r="AK316" s="142"/>
      <c r="AL316" s="21"/>
      <c r="AM316" s="133"/>
      <c r="AN316" s="133"/>
      <c r="AO316" s="133"/>
      <c r="AP316" s="133"/>
      <c r="AQ316" s="142"/>
      <c r="AR316" s="142"/>
      <c r="AS316" s="142"/>
      <c r="AT316" s="21"/>
      <c r="AU316" s="133"/>
      <c r="AV316" s="133"/>
      <c r="AW316" s="133"/>
    </row>
    <row r="317" spans="1:49" hidden="1" x14ac:dyDescent="0.25">
      <c r="A317" s="29"/>
      <c r="C317" s="142"/>
      <c r="D317" s="142"/>
      <c r="E317" s="142"/>
      <c r="F317" s="21"/>
      <c r="G317" s="133"/>
      <c r="H317" s="133"/>
      <c r="I317" s="133"/>
      <c r="K317" s="142"/>
      <c r="L317" s="142"/>
      <c r="M317" s="142"/>
      <c r="N317" s="21"/>
      <c r="O317" s="133"/>
      <c r="P317" s="133"/>
      <c r="Q317" s="133"/>
      <c r="R317" s="133"/>
      <c r="S317" s="142"/>
      <c r="T317" s="142"/>
      <c r="U317" s="142"/>
      <c r="V317" s="21"/>
      <c r="W317" s="133"/>
      <c r="X317" s="133"/>
      <c r="Y317" s="133"/>
      <c r="AA317" s="142"/>
      <c r="AB317" s="142"/>
      <c r="AC317" s="142"/>
      <c r="AD317" s="21"/>
      <c r="AE317" s="133"/>
      <c r="AF317" s="133"/>
      <c r="AG317" s="133"/>
      <c r="AI317" s="142"/>
      <c r="AJ317" s="142"/>
      <c r="AK317" s="142"/>
      <c r="AL317" s="21"/>
      <c r="AM317" s="133"/>
      <c r="AN317" s="133"/>
      <c r="AO317" s="133"/>
      <c r="AP317" s="133"/>
      <c r="AQ317" s="142"/>
      <c r="AR317" s="142"/>
      <c r="AS317" s="142"/>
      <c r="AT317" s="21"/>
      <c r="AU317" s="133"/>
      <c r="AV317" s="133"/>
      <c r="AW317" s="133"/>
    </row>
    <row r="318" spans="1:49" hidden="1" x14ac:dyDescent="0.25">
      <c r="A318" s="29"/>
      <c r="C318" s="142"/>
      <c r="D318" s="142"/>
      <c r="E318" s="142"/>
      <c r="F318" s="21"/>
      <c r="G318" s="133"/>
      <c r="H318" s="133"/>
      <c r="I318" s="133"/>
      <c r="K318" s="142"/>
      <c r="L318" s="142"/>
      <c r="M318" s="142"/>
      <c r="N318" s="21"/>
      <c r="O318" s="133"/>
      <c r="P318" s="133"/>
      <c r="Q318" s="133"/>
      <c r="R318" s="133"/>
      <c r="S318" s="142"/>
      <c r="T318" s="142"/>
      <c r="U318" s="142"/>
      <c r="V318" s="21"/>
      <c r="W318" s="133"/>
      <c r="X318" s="133"/>
      <c r="Y318" s="133"/>
      <c r="AA318" s="142"/>
      <c r="AB318" s="142"/>
      <c r="AC318" s="142"/>
      <c r="AD318" s="21"/>
      <c r="AE318" s="133"/>
      <c r="AF318" s="133"/>
      <c r="AG318" s="133"/>
      <c r="AI318" s="142"/>
      <c r="AJ318" s="142"/>
      <c r="AK318" s="142"/>
      <c r="AL318" s="21"/>
      <c r="AM318" s="133"/>
      <c r="AN318" s="133"/>
      <c r="AO318" s="133"/>
      <c r="AP318" s="133"/>
      <c r="AQ318" s="142"/>
      <c r="AR318" s="142"/>
      <c r="AS318" s="142"/>
      <c r="AT318" s="21"/>
      <c r="AU318" s="133"/>
      <c r="AV318" s="133"/>
      <c r="AW318" s="133"/>
    </row>
    <row r="319" spans="1:49" hidden="1" x14ac:dyDescent="0.25">
      <c r="A319" s="29"/>
      <c r="C319" s="142"/>
      <c r="D319" s="142"/>
      <c r="E319" s="142"/>
      <c r="F319" s="21"/>
      <c r="G319" s="133"/>
      <c r="H319" s="133"/>
      <c r="I319" s="133"/>
      <c r="K319" s="142"/>
      <c r="L319" s="142"/>
      <c r="M319" s="142"/>
      <c r="N319" s="21"/>
      <c r="O319" s="133"/>
      <c r="P319" s="133"/>
      <c r="Q319" s="133"/>
      <c r="R319" s="133"/>
      <c r="S319" s="142"/>
      <c r="T319" s="142"/>
      <c r="U319" s="142"/>
      <c r="V319" s="21"/>
      <c r="W319" s="133"/>
      <c r="X319" s="133"/>
      <c r="Y319" s="133"/>
      <c r="AA319" s="142"/>
      <c r="AB319" s="142"/>
      <c r="AC319" s="142"/>
      <c r="AD319" s="21"/>
      <c r="AE319" s="133"/>
      <c r="AF319" s="133"/>
      <c r="AG319" s="133"/>
      <c r="AI319" s="142"/>
      <c r="AJ319" s="142"/>
      <c r="AK319" s="142"/>
      <c r="AL319" s="21"/>
      <c r="AM319" s="133"/>
      <c r="AN319" s="133"/>
      <c r="AO319" s="133"/>
      <c r="AP319" s="133"/>
      <c r="AQ319" s="142"/>
      <c r="AR319" s="142"/>
      <c r="AS319" s="142"/>
      <c r="AT319" s="21"/>
      <c r="AU319" s="133"/>
      <c r="AV319" s="133"/>
      <c r="AW319" s="133"/>
    </row>
    <row r="320" spans="1:49" hidden="1" x14ac:dyDescent="0.25">
      <c r="A320" s="29"/>
      <c r="C320" s="142"/>
      <c r="D320" s="142"/>
      <c r="E320" s="142"/>
      <c r="F320" s="21"/>
      <c r="G320" s="133"/>
      <c r="H320" s="133"/>
      <c r="I320" s="133"/>
      <c r="K320" s="142"/>
      <c r="L320" s="142"/>
      <c r="M320" s="142"/>
      <c r="N320" s="21"/>
      <c r="O320" s="133"/>
      <c r="P320" s="133"/>
      <c r="Q320" s="133"/>
      <c r="R320" s="133"/>
      <c r="S320" s="142"/>
      <c r="T320" s="142"/>
      <c r="U320" s="142"/>
      <c r="V320" s="21"/>
      <c r="W320" s="133"/>
      <c r="X320" s="133"/>
      <c r="Y320" s="133"/>
      <c r="AA320" s="142"/>
      <c r="AB320" s="142"/>
      <c r="AC320" s="142"/>
      <c r="AD320" s="21"/>
      <c r="AE320" s="133"/>
      <c r="AF320" s="133"/>
      <c r="AG320" s="133"/>
      <c r="AI320" s="142"/>
      <c r="AJ320" s="142"/>
      <c r="AK320" s="142"/>
      <c r="AL320" s="21"/>
      <c r="AM320" s="133"/>
      <c r="AN320" s="133"/>
      <c r="AO320" s="133"/>
      <c r="AP320" s="133"/>
      <c r="AQ320" s="142"/>
      <c r="AR320" s="142"/>
      <c r="AS320" s="142"/>
      <c r="AT320" s="21"/>
      <c r="AU320" s="133"/>
      <c r="AV320" s="133"/>
      <c r="AW320" s="133"/>
    </row>
    <row r="321" spans="1:49" hidden="1" x14ac:dyDescent="0.25">
      <c r="A321" s="29"/>
      <c r="C321" s="142"/>
      <c r="D321" s="142"/>
      <c r="E321" s="142"/>
      <c r="F321" s="21"/>
      <c r="G321" s="133"/>
      <c r="H321" s="133"/>
      <c r="I321" s="133"/>
      <c r="K321" s="142"/>
      <c r="L321" s="142"/>
      <c r="M321" s="142"/>
      <c r="N321" s="21"/>
      <c r="O321" s="133"/>
      <c r="P321" s="133"/>
      <c r="Q321" s="133"/>
      <c r="R321" s="133"/>
      <c r="S321" s="142"/>
      <c r="T321" s="142"/>
      <c r="U321" s="142"/>
      <c r="V321" s="21"/>
      <c r="W321" s="133"/>
      <c r="X321" s="133"/>
      <c r="Y321" s="133"/>
      <c r="AA321" s="142"/>
      <c r="AB321" s="142"/>
      <c r="AC321" s="142"/>
      <c r="AD321" s="21"/>
      <c r="AE321" s="133"/>
      <c r="AF321" s="133"/>
      <c r="AG321" s="133"/>
      <c r="AI321" s="142"/>
      <c r="AJ321" s="142"/>
      <c r="AK321" s="142"/>
      <c r="AL321" s="21"/>
      <c r="AM321" s="133"/>
      <c r="AN321" s="133"/>
      <c r="AO321" s="133"/>
      <c r="AP321" s="133"/>
      <c r="AQ321" s="142"/>
      <c r="AR321" s="142"/>
      <c r="AS321" s="142"/>
      <c r="AT321" s="21"/>
      <c r="AU321" s="133"/>
      <c r="AV321" s="133"/>
      <c r="AW321" s="133"/>
    </row>
    <row r="322" spans="1:49" hidden="1" x14ac:dyDescent="0.25">
      <c r="A322" s="29"/>
      <c r="C322" s="142"/>
      <c r="D322" s="142"/>
      <c r="E322" s="142"/>
      <c r="F322" s="21"/>
      <c r="G322" s="133"/>
      <c r="H322" s="133"/>
      <c r="I322" s="133"/>
      <c r="K322" s="142"/>
      <c r="L322" s="142"/>
      <c r="M322" s="142"/>
      <c r="N322" s="21"/>
      <c r="O322" s="133"/>
      <c r="P322" s="133"/>
      <c r="Q322" s="133"/>
      <c r="R322" s="133"/>
      <c r="S322" s="142"/>
      <c r="T322" s="142"/>
      <c r="U322" s="142"/>
      <c r="V322" s="21"/>
      <c r="W322" s="133"/>
      <c r="X322" s="133"/>
      <c r="Y322" s="133"/>
      <c r="AA322" s="142"/>
      <c r="AB322" s="142"/>
      <c r="AC322" s="142"/>
      <c r="AD322" s="21"/>
      <c r="AE322" s="133"/>
      <c r="AF322" s="133"/>
      <c r="AG322" s="133"/>
      <c r="AI322" s="142"/>
      <c r="AJ322" s="142"/>
      <c r="AK322" s="142"/>
      <c r="AL322" s="21"/>
      <c r="AM322" s="133"/>
      <c r="AN322" s="133"/>
      <c r="AO322" s="133"/>
      <c r="AP322" s="133"/>
      <c r="AQ322" s="142"/>
      <c r="AR322" s="142"/>
      <c r="AS322" s="142"/>
      <c r="AT322" s="21"/>
      <c r="AU322" s="133"/>
      <c r="AV322" s="133"/>
      <c r="AW322" s="133"/>
    </row>
    <row r="323" spans="1:49" hidden="1" x14ac:dyDescent="0.25">
      <c r="A323" s="29"/>
      <c r="C323" s="142"/>
      <c r="D323" s="142"/>
      <c r="E323" s="142"/>
      <c r="F323" s="21"/>
      <c r="G323" s="133"/>
      <c r="H323" s="133"/>
      <c r="I323" s="133"/>
      <c r="K323" s="142"/>
      <c r="L323" s="142"/>
      <c r="M323" s="142"/>
      <c r="N323" s="21"/>
      <c r="O323" s="133"/>
      <c r="P323" s="133"/>
      <c r="Q323" s="133"/>
      <c r="R323" s="133"/>
      <c r="S323" s="142"/>
      <c r="T323" s="142"/>
      <c r="U323" s="142"/>
      <c r="V323" s="21"/>
      <c r="W323" s="133"/>
      <c r="X323" s="133"/>
      <c r="Y323" s="133"/>
      <c r="AA323" s="142"/>
      <c r="AB323" s="142"/>
      <c r="AC323" s="142"/>
      <c r="AD323" s="21"/>
      <c r="AE323" s="133"/>
      <c r="AF323" s="133"/>
      <c r="AG323" s="133"/>
      <c r="AI323" s="142"/>
      <c r="AJ323" s="142"/>
      <c r="AK323" s="142"/>
      <c r="AL323" s="21"/>
      <c r="AM323" s="133"/>
      <c r="AN323" s="133"/>
      <c r="AO323" s="133"/>
      <c r="AP323" s="133"/>
      <c r="AQ323" s="142"/>
      <c r="AR323" s="142"/>
      <c r="AS323" s="142"/>
      <c r="AT323" s="21"/>
      <c r="AU323" s="133"/>
      <c r="AV323" s="133"/>
      <c r="AW323" s="133"/>
    </row>
    <row r="324" spans="1:49" hidden="1" x14ac:dyDescent="0.25">
      <c r="A324" s="29"/>
      <c r="C324" s="142"/>
      <c r="D324" s="142"/>
      <c r="E324" s="142"/>
      <c r="F324" s="21"/>
      <c r="G324" s="133"/>
      <c r="H324" s="133"/>
      <c r="I324" s="133"/>
      <c r="K324" s="142"/>
      <c r="L324" s="142"/>
      <c r="M324" s="142"/>
      <c r="N324" s="21"/>
      <c r="O324" s="133"/>
      <c r="P324" s="133"/>
      <c r="Q324" s="133"/>
      <c r="R324" s="133"/>
      <c r="S324" s="142"/>
      <c r="T324" s="142"/>
      <c r="U324" s="142"/>
      <c r="V324" s="21"/>
      <c r="W324" s="133"/>
      <c r="X324" s="133"/>
      <c r="Y324" s="133"/>
      <c r="AA324" s="142"/>
      <c r="AB324" s="142"/>
      <c r="AC324" s="142"/>
      <c r="AD324" s="21"/>
      <c r="AE324" s="133"/>
      <c r="AF324" s="133"/>
      <c r="AG324" s="133"/>
      <c r="AI324" s="142"/>
      <c r="AJ324" s="142"/>
      <c r="AK324" s="142"/>
      <c r="AL324" s="21"/>
      <c r="AM324" s="133"/>
      <c r="AN324" s="133"/>
      <c r="AO324" s="133"/>
      <c r="AP324" s="133"/>
      <c r="AQ324" s="142"/>
      <c r="AR324" s="142"/>
      <c r="AS324" s="142"/>
      <c r="AT324" s="21"/>
      <c r="AU324" s="133"/>
      <c r="AV324" s="133"/>
      <c r="AW324" s="133"/>
    </row>
    <row r="325" spans="1:49" hidden="1" x14ac:dyDescent="0.25">
      <c r="A325" s="29"/>
      <c r="C325" s="142"/>
      <c r="D325" s="142"/>
      <c r="E325" s="142"/>
      <c r="F325" s="21"/>
      <c r="G325" s="133"/>
      <c r="H325" s="133"/>
      <c r="I325" s="133"/>
      <c r="K325" s="142"/>
      <c r="L325" s="142"/>
      <c r="M325" s="142"/>
      <c r="N325" s="21"/>
      <c r="O325" s="133"/>
      <c r="P325" s="133"/>
      <c r="Q325" s="133"/>
      <c r="R325" s="133"/>
      <c r="S325" s="142"/>
      <c r="T325" s="142"/>
      <c r="U325" s="142"/>
      <c r="V325" s="21"/>
      <c r="W325" s="133"/>
      <c r="X325" s="133"/>
      <c r="Y325" s="133"/>
      <c r="AA325" s="142"/>
      <c r="AB325" s="142"/>
      <c r="AC325" s="142"/>
      <c r="AD325" s="21"/>
      <c r="AE325" s="133"/>
      <c r="AF325" s="133"/>
      <c r="AG325" s="133"/>
      <c r="AI325" s="142"/>
      <c r="AJ325" s="142"/>
      <c r="AK325" s="142"/>
      <c r="AL325" s="21"/>
      <c r="AM325" s="133"/>
      <c r="AN325" s="133"/>
      <c r="AO325" s="133"/>
      <c r="AP325" s="133"/>
      <c r="AQ325" s="142"/>
      <c r="AR325" s="142"/>
      <c r="AS325" s="142"/>
      <c r="AT325" s="21"/>
      <c r="AU325" s="133"/>
      <c r="AV325" s="133"/>
      <c r="AW325" s="133"/>
    </row>
    <row r="326" spans="1:49" hidden="1" x14ac:dyDescent="0.25">
      <c r="A326" s="29"/>
      <c r="C326" s="142"/>
      <c r="D326" s="142"/>
      <c r="E326" s="142"/>
      <c r="F326" s="21"/>
      <c r="G326" s="133"/>
      <c r="H326" s="133"/>
      <c r="I326" s="133"/>
      <c r="K326" s="142"/>
      <c r="L326" s="142"/>
      <c r="M326" s="142"/>
      <c r="N326" s="21"/>
      <c r="O326" s="133"/>
      <c r="P326" s="133"/>
      <c r="Q326" s="133"/>
      <c r="R326" s="133"/>
      <c r="S326" s="142"/>
      <c r="T326" s="142"/>
      <c r="U326" s="142"/>
      <c r="V326" s="21"/>
      <c r="W326" s="133"/>
      <c r="X326" s="133"/>
      <c r="Y326" s="133"/>
      <c r="AA326" s="142"/>
      <c r="AB326" s="142"/>
      <c r="AC326" s="142"/>
      <c r="AD326" s="21"/>
      <c r="AE326" s="133"/>
      <c r="AF326" s="133"/>
      <c r="AG326" s="133"/>
      <c r="AI326" s="142"/>
      <c r="AJ326" s="142"/>
      <c r="AK326" s="142"/>
      <c r="AL326" s="21"/>
      <c r="AM326" s="133"/>
      <c r="AN326" s="133"/>
      <c r="AO326" s="133"/>
      <c r="AP326" s="133"/>
      <c r="AQ326" s="142"/>
      <c r="AR326" s="142"/>
      <c r="AS326" s="142"/>
      <c r="AT326" s="21"/>
      <c r="AU326" s="133"/>
      <c r="AV326" s="133"/>
      <c r="AW326" s="133"/>
    </row>
    <row r="327" spans="1:49" hidden="1" x14ac:dyDescent="0.25">
      <c r="A327" s="29"/>
      <c r="C327" s="142"/>
      <c r="D327" s="142"/>
      <c r="E327" s="142"/>
      <c r="F327" s="21"/>
      <c r="G327" s="133"/>
      <c r="H327" s="133"/>
      <c r="I327" s="133"/>
      <c r="K327" s="142"/>
      <c r="L327" s="142"/>
      <c r="M327" s="142"/>
      <c r="N327" s="21"/>
      <c r="O327" s="133"/>
      <c r="P327" s="133"/>
      <c r="Q327" s="133"/>
      <c r="R327" s="133"/>
      <c r="S327" s="142"/>
      <c r="T327" s="142"/>
      <c r="U327" s="142"/>
      <c r="V327" s="21"/>
      <c r="W327" s="133"/>
      <c r="X327" s="133"/>
      <c r="Y327" s="133"/>
      <c r="AA327" s="142"/>
      <c r="AB327" s="142"/>
      <c r="AC327" s="142"/>
      <c r="AD327" s="21"/>
      <c r="AE327" s="133"/>
      <c r="AF327" s="133"/>
      <c r="AG327" s="133"/>
      <c r="AI327" s="142"/>
      <c r="AJ327" s="142"/>
      <c r="AK327" s="142"/>
      <c r="AL327" s="21"/>
      <c r="AM327" s="133"/>
      <c r="AN327" s="133"/>
      <c r="AO327" s="133"/>
      <c r="AP327" s="133"/>
      <c r="AQ327" s="142"/>
      <c r="AR327" s="142"/>
      <c r="AS327" s="142"/>
      <c r="AT327" s="21"/>
      <c r="AU327" s="133"/>
      <c r="AV327" s="133"/>
      <c r="AW327" s="133"/>
    </row>
    <row r="328" spans="1:49" hidden="1" x14ac:dyDescent="0.25">
      <c r="A328" s="29"/>
      <c r="C328" s="142"/>
      <c r="D328" s="142"/>
      <c r="E328" s="142"/>
      <c r="F328" s="21"/>
      <c r="G328" s="133"/>
      <c r="H328" s="133"/>
      <c r="I328" s="133"/>
      <c r="K328" s="142"/>
      <c r="L328" s="142"/>
      <c r="M328" s="142"/>
      <c r="N328" s="21"/>
      <c r="O328" s="133"/>
      <c r="P328" s="133"/>
      <c r="Q328" s="133"/>
      <c r="R328" s="133"/>
      <c r="S328" s="142"/>
      <c r="T328" s="142"/>
      <c r="U328" s="142"/>
      <c r="V328" s="21"/>
      <c r="W328" s="133"/>
      <c r="X328" s="133"/>
      <c r="Y328" s="133"/>
      <c r="AA328" s="142"/>
      <c r="AB328" s="142"/>
      <c r="AC328" s="142"/>
      <c r="AD328" s="21"/>
      <c r="AE328" s="133"/>
      <c r="AF328" s="133"/>
      <c r="AG328" s="133"/>
      <c r="AI328" s="142"/>
      <c r="AJ328" s="142"/>
      <c r="AK328" s="142"/>
      <c r="AL328" s="21"/>
      <c r="AM328" s="133"/>
      <c r="AN328" s="133"/>
      <c r="AO328" s="133"/>
      <c r="AP328" s="133"/>
      <c r="AQ328" s="142"/>
      <c r="AR328" s="142"/>
      <c r="AS328" s="142"/>
      <c r="AT328" s="21"/>
      <c r="AU328" s="133"/>
      <c r="AV328" s="133"/>
      <c r="AW328" s="133"/>
    </row>
    <row r="329" spans="1:49" hidden="1" x14ac:dyDescent="0.25">
      <c r="A329" s="29"/>
      <c r="C329" s="142"/>
      <c r="D329" s="142"/>
      <c r="E329" s="142"/>
      <c r="F329" s="21"/>
      <c r="G329" s="133"/>
      <c r="H329" s="133"/>
      <c r="I329" s="133"/>
      <c r="K329" s="142"/>
      <c r="L329" s="142"/>
      <c r="M329" s="142"/>
      <c r="N329" s="21"/>
      <c r="O329" s="133"/>
      <c r="P329" s="133"/>
      <c r="Q329" s="133"/>
      <c r="R329" s="133"/>
      <c r="S329" s="142"/>
      <c r="T329" s="142"/>
      <c r="U329" s="142"/>
      <c r="V329" s="21"/>
      <c r="W329" s="133"/>
      <c r="X329" s="133"/>
      <c r="Y329" s="133"/>
      <c r="AA329" s="142"/>
      <c r="AB329" s="142"/>
      <c r="AC329" s="142"/>
      <c r="AD329" s="21"/>
      <c r="AE329" s="133"/>
      <c r="AF329" s="133"/>
      <c r="AG329" s="133"/>
      <c r="AI329" s="142"/>
      <c r="AJ329" s="142"/>
      <c r="AK329" s="142"/>
      <c r="AL329" s="21"/>
      <c r="AM329" s="133"/>
      <c r="AN329" s="133"/>
      <c r="AO329" s="133"/>
      <c r="AP329" s="133"/>
      <c r="AQ329" s="142"/>
      <c r="AR329" s="142"/>
      <c r="AS329" s="142"/>
      <c r="AT329" s="21"/>
      <c r="AU329" s="133"/>
      <c r="AV329" s="133"/>
      <c r="AW329" s="133"/>
    </row>
    <row r="330" spans="1:49" hidden="1" x14ac:dyDescent="0.25">
      <c r="A330" s="29"/>
      <c r="C330" s="142"/>
      <c r="D330" s="142"/>
      <c r="E330" s="142"/>
      <c r="F330" s="21"/>
      <c r="G330" s="133"/>
      <c r="H330" s="133"/>
      <c r="I330" s="133"/>
      <c r="K330" s="142"/>
      <c r="L330" s="142"/>
      <c r="M330" s="142"/>
      <c r="N330" s="21"/>
      <c r="O330" s="133"/>
      <c r="P330" s="133"/>
      <c r="Q330" s="133"/>
      <c r="R330" s="133"/>
      <c r="S330" s="142"/>
      <c r="T330" s="142"/>
      <c r="U330" s="142"/>
      <c r="V330" s="21"/>
      <c r="W330" s="133"/>
      <c r="X330" s="133"/>
      <c r="Y330" s="133"/>
      <c r="AA330" s="142"/>
      <c r="AB330" s="142"/>
      <c r="AC330" s="142"/>
      <c r="AD330" s="21"/>
      <c r="AE330" s="133"/>
      <c r="AF330" s="133"/>
      <c r="AG330" s="133"/>
      <c r="AI330" s="142"/>
      <c r="AJ330" s="142"/>
      <c r="AK330" s="142"/>
      <c r="AL330" s="21"/>
      <c r="AM330" s="133"/>
      <c r="AN330" s="133"/>
      <c r="AO330" s="133"/>
      <c r="AP330" s="133"/>
      <c r="AQ330" s="142"/>
      <c r="AR330" s="142"/>
      <c r="AS330" s="142"/>
      <c r="AT330" s="21"/>
      <c r="AU330" s="133"/>
      <c r="AV330" s="133"/>
      <c r="AW330" s="133"/>
    </row>
    <row r="331" spans="1:49" hidden="1" x14ac:dyDescent="0.25">
      <c r="A331" s="29"/>
      <c r="C331" s="142"/>
      <c r="D331" s="142"/>
      <c r="E331" s="142"/>
      <c r="F331" s="21"/>
      <c r="G331" s="133"/>
      <c r="H331" s="133"/>
      <c r="I331" s="133"/>
      <c r="K331" s="142"/>
      <c r="L331" s="142"/>
      <c r="M331" s="142"/>
      <c r="N331" s="21"/>
      <c r="O331" s="133"/>
      <c r="P331" s="133"/>
      <c r="Q331" s="133"/>
      <c r="R331" s="133"/>
      <c r="S331" s="142"/>
      <c r="T331" s="142"/>
      <c r="U331" s="142"/>
      <c r="V331" s="21"/>
      <c r="W331" s="133"/>
      <c r="X331" s="133"/>
      <c r="Y331" s="133"/>
      <c r="AA331" s="142"/>
      <c r="AB331" s="142"/>
      <c r="AC331" s="142"/>
      <c r="AD331" s="21"/>
      <c r="AE331" s="133"/>
      <c r="AF331" s="133"/>
      <c r="AG331" s="133"/>
      <c r="AI331" s="142"/>
      <c r="AJ331" s="142"/>
      <c r="AK331" s="142"/>
      <c r="AL331" s="21"/>
      <c r="AM331" s="133"/>
      <c r="AN331" s="133"/>
      <c r="AO331" s="133"/>
      <c r="AP331" s="133"/>
      <c r="AQ331" s="142"/>
      <c r="AR331" s="142"/>
      <c r="AS331" s="142"/>
      <c r="AT331" s="21"/>
      <c r="AU331" s="133"/>
      <c r="AV331" s="133"/>
      <c r="AW331" s="133"/>
    </row>
    <row r="332" spans="1:49" hidden="1" x14ac:dyDescent="0.25">
      <c r="A332" s="29"/>
      <c r="C332" s="142"/>
      <c r="D332" s="142"/>
      <c r="E332" s="142"/>
      <c r="F332" s="21"/>
      <c r="G332" s="133"/>
      <c r="H332" s="133"/>
      <c r="I332" s="133"/>
      <c r="K332" s="142"/>
      <c r="L332" s="142"/>
      <c r="M332" s="142"/>
      <c r="N332" s="21"/>
      <c r="O332" s="133"/>
      <c r="P332" s="133"/>
      <c r="Q332" s="133"/>
      <c r="R332" s="133"/>
      <c r="S332" s="142"/>
      <c r="T332" s="142"/>
      <c r="U332" s="142"/>
      <c r="V332" s="21"/>
      <c r="W332" s="133"/>
      <c r="X332" s="133"/>
      <c r="Y332" s="133"/>
      <c r="AA332" s="142"/>
      <c r="AB332" s="142"/>
      <c r="AC332" s="142"/>
      <c r="AD332" s="21"/>
      <c r="AE332" s="133"/>
      <c r="AF332" s="133"/>
      <c r="AG332" s="133"/>
      <c r="AI332" s="142"/>
      <c r="AJ332" s="142"/>
      <c r="AK332" s="142"/>
      <c r="AL332" s="21"/>
      <c r="AM332" s="133"/>
      <c r="AN332" s="133"/>
      <c r="AO332" s="133"/>
      <c r="AP332" s="133"/>
      <c r="AQ332" s="142"/>
      <c r="AR332" s="142"/>
      <c r="AS332" s="142"/>
      <c r="AT332" s="21"/>
      <c r="AU332" s="133"/>
      <c r="AV332" s="133"/>
      <c r="AW332" s="133"/>
    </row>
    <row r="333" spans="1:49" hidden="1" x14ac:dyDescent="0.25">
      <c r="A333" s="29"/>
      <c r="C333" s="142"/>
      <c r="D333" s="142"/>
      <c r="E333" s="142"/>
      <c r="F333" s="21"/>
      <c r="G333" s="133"/>
      <c r="H333" s="133"/>
      <c r="I333" s="133"/>
      <c r="K333" s="142"/>
      <c r="L333" s="142"/>
      <c r="M333" s="142"/>
      <c r="N333" s="21"/>
      <c r="O333" s="133"/>
      <c r="P333" s="133"/>
      <c r="Q333" s="133"/>
      <c r="R333" s="133"/>
      <c r="S333" s="142"/>
      <c r="T333" s="142"/>
      <c r="U333" s="142"/>
      <c r="V333" s="21"/>
      <c r="W333" s="133"/>
      <c r="X333" s="133"/>
      <c r="Y333" s="133"/>
      <c r="AA333" s="142"/>
      <c r="AB333" s="142"/>
      <c r="AC333" s="142"/>
      <c r="AD333" s="21"/>
      <c r="AE333" s="133"/>
      <c r="AF333" s="133"/>
      <c r="AG333" s="133"/>
      <c r="AI333" s="142"/>
      <c r="AJ333" s="142"/>
      <c r="AK333" s="142"/>
      <c r="AL333" s="21"/>
      <c r="AM333" s="133"/>
      <c r="AN333" s="133"/>
      <c r="AO333" s="133"/>
      <c r="AP333" s="133"/>
      <c r="AQ333" s="142"/>
      <c r="AR333" s="142"/>
      <c r="AS333" s="142"/>
      <c r="AT333" s="21"/>
      <c r="AU333" s="133"/>
      <c r="AV333" s="133"/>
      <c r="AW333" s="133"/>
    </row>
    <row r="334" spans="1:49" hidden="1" x14ac:dyDescent="0.25">
      <c r="A334" s="29"/>
    </row>
    <row r="335" spans="1:49" hidden="1" x14ac:dyDescent="0.25">
      <c r="A335" s="29"/>
    </row>
    <row r="336" spans="1:49" hidden="1" x14ac:dyDescent="0.25">
      <c r="A336" s="29"/>
    </row>
    <row r="337" spans="1:1" hidden="1" x14ac:dyDescent="0.25">
      <c r="A337" s="29"/>
    </row>
    <row r="338" spans="1:1" hidden="1" x14ac:dyDescent="0.25">
      <c r="A338" s="29"/>
    </row>
    <row r="339" spans="1:1" hidden="1" x14ac:dyDescent="0.25">
      <c r="A339" s="29"/>
    </row>
    <row r="340" spans="1:1" hidden="1" x14ac:dyDescent="0.25">
      <c r="A340" s="29"/>
    </row>
    <row r="341" spans="1:1" hidden="1" x14ac:dyDescent="0.25">
      <c r="A341" s="29"/>
    </row>
    <row r="342" spans="1:1" hidden="1" x14ac:dyDescent="0.25">
      <c r="A342" s="29"/>
    </row>
    <row r="343" spans="1:1" hidden="1" x14ac:dyDescent="0.25">
      <c r="A343" s="29"/>
    </row>
    <row r="344" spans="1:1" hidden="1" x14ac:dyDescent="0.25">
      <c r="A344" s="29"/>
    </row>
    <row r="345" spans="1:1" hidden="1" x14ac:dyDescent="0.25">
      <c r="A345" s="29"/>
    </row>
    <row r="346" spans="1:1" hidden="1" x14ac:dyDescent="0.25">
      <c r="A346" s="29"/>
    </row>
    <row r="347" spans="1:1" hidden="1" x14ac:dyDescent="0.25">
      <c r="A347" s="29"/>
    </row>
    <row r="348" spans="1:1" hidden="1" x14ac:dyDescent="0.25">
      <c r="A348" s="29"/>
    </row>
    <row r="349" spans="1:1" hidden="1" x14ac:dyDescent="0.25">
      <c r="A349" s="29"/>
    </row>
    <row r="350" spans="1:1" hidden="1" x14ac:dyDescent="0.25">
      <c r="A350" s="29"/>
    </row>
    <row r="351" spans="1:1" hidden="1" x14ac:dyDescent="0.25">
      <c r="A351" s="29"/>
    </row>
    <row r="352" spans="1:1" hidden="1" x14ac:dyDescent="0.25">
      <c r="A352" s="29"/>
    </row>
    <row r="353" spans="1:1" hidden="1" x14ac:dyDescent="0.25">
      <c r="A353" s="29"/>
    </row>
    <row r="354" spans="1:1" hidden="1" x14ac:dyDescent="0.25">
      <c r="A354" s="29"/>
    </row>
    <row r="355" spans="1:1" hidden="1" x14ac:dyDescent="0.25">
      <c r="A355" s="29"/>
    </row>
    <row r="356" spans="1:1" hidden="1" x14ac:dyDescent="0.25">
      <c r="A356" s="29"/>
    </row>
    <row r="357" spans="1:1" hidden="1" x14ac:dyDescent="0.25">
      <c r="A357" s="29"/>
    </row>
    <row r="358" spans="1:1" hidden="1" x14ac:dyDescent="0.25">
      <c r="A358" s="29"/>
    </row>
    <row r="359" spans="1:1" hidden="1" x14ac:dyDescent="0.25">
      <c r="A359" s="29"/>
    </row>
    <row r="360" spans="1:1" hidden="1" x14ac:dyDescent="0.25">
      <c r="A360" s="29"/>
    </row>
    <row r="361" spans="1:1" hidden="1" x14ac:dyDescent="0.25">
      <c r="A361" s="29"/>
    </row>
    <row r="362" spans="1:1" hidden="1" x14ac:dyDescent="0.25">
      <c r="A362" s="29"/>
    </row>
    <row r="363" spans="1:1" hidden="1" x14ac:dyDescent="0.25">
      <c r="A363" s="29"/>
    </row>
    <row r="364" spans="1:1" hidden="1" x14ac:dyDescent="0.25">
      <c r="A364" s="29"/>
    </row>
    <row r="365" spans="1:1" hidden="1" x14ac:dyDescent="0.25">
      <c r="A365" s="29"/>
    </row>
    <row r="366" spans="1:1" hidden="1" x14ac:dyDescent="0.25">
      <c r="A366" s="29"/>
    </row>
    <row r="367" spans="1:1" hidden="1" x14ac:dyDescent="0.25">
      <c r="A367" s="29"/>
    </row>
    <row r="368" spans="1:1" hidden="1" x14ac:dyDescent="0.25">
      <c r="A368" s="29"/>
    </row>
    <row r="369" spans="1:1" hidden="1" x14ac:dyDescent="0.25">
      <c r="A369" s="29"/>
    </row>
    <row r="370" spans="1:1" hidden="1" x14ac:dyDescent="0.25">
      <c r="A370" s="29"/>
    </row>
    <row r="371" spans="1:1" hidden="1" x14ac:dyDescent="0.25">
      <c r="A371" s="29"/>
    </row>
    <row r="372" spans="1:1" hidden="1" x14ac:dyDescent="0.25">
      <c r="A372" s="29"/>
    </row>
    <row r="373" spans="1:1" hidden="1" x14ac:dyDescent="0.25">
      <c r="A373" s="29"/>
    </row>
    <row r="374" spans="1:1" hidden="1" x14ac:dyDescent="0.25">
      <c r="A374" s="29"/>
    </row>
    <row r="375" spans="1:1" hidden="1" x14ac:dyDescent="0.25">
      <c r="A375" s="29"/>
    </row>
    <row r="376" spans="1:1" hidden="1" x14ac:dyDescent="0.25">
      <c r="A376" s="29"/>
    </row>
    <row r="377" spans="1:1" hidden="1" x14ac:dyDescent="0.25">
      <c r="A377" s="29"/>
    </row>
    <row r="378" spans="1:1" hidden="1" x14ac:dyDescent="0.25">
      <c r="A378" s="29"/>
    </row>
    <row r="379" spans="1:1" hidden="1" x14ac:dyDescent="0.25">
      <c r="A379" s="29"/>
    </row>
    <row r="380" spans="1:1" hidden="1" x14ac:dyDescent="0.25">
      <c r="A380" s="29"/>
    </row>
    <row r="381" spans="1:1" hidden="1" x14ac:dyDescent="0.25">
      <c r="A381" s="29"/>
    </row>
    <row r="382" spans="1:1" hidden="1" x14ac:dyDescent="0.25">
      <c r="A382" s="29"/>
    </row>
    <row r="383" spans="1:1" hidden="1" x14ac:dyDescent="0.25">
      <c r="A383" s="29"/>
    </row>
    <row r="384" spans="1:1" hidden="1" x14ac:dyDescent="0.25">
      <c r="A384" s="29"/>
    </row>
    <row r="385" spans="1:1" hidden="1" x14ac:dyDescent="0.25">
      <c r="A385" s="29"/>
    </row>
    <row r="386" spans="1:1" hidden="1" x14ac:dyDescent="0.25">
      <c r="A386" s="29"/>
    </row>
    <row r="387" spans="1:1" hidden="1" x14ac:dyDescent="0.25">
      <c r="A387" s="29"/>
    </row>
    <row r="388" spans="1:1" hidden="1" x14ac:dyDescent="0.25">
      <c r="A388" s="29"/>
    </row>
    <row r="389" spans="1:1" hidden="1" x14ac:dyDescent="0.25">
      <c r="A389" s="29"/>
    </row>
    <row r="390" spans="1:1" hidden="1" x14ac:dyDescent="0.25">
      <c r="A390" s="29"/>
    </row>
    <row r="391" spans="1:1" hidden="1" x14ac:dyDescent="0.25">
      <c r="A391" s="29"/>
    </row>
    <row r="392" spans="1:1" hidden="1" x14ac:dyDescent="0.25">
      <c r="A392" s="29"/>
    </row>
    <row r="393" spans="1:1" hidden="1" x14ac:dyDescent="0.25">
      <c r="A393" s="29"/>
    </row>
    <row r="394" spans="1:1" hidden="1" x14ac:dyDescent="0.25">
      <c r="A394" s="29"/>
    </row>
    <row r="395" spans="1:1" hidden="1" x14ac:dyDescent="0.25">
      <c r="A395" s="29"/>
    </row>
    <row r="396" spans="1:1" hidden="1" x14ac:dyDescent="0.25">
      <c r="A396" s="29"/>
    </row>
    <row r="397" spans="1:1" hidden="1" x14ac:dyDescent="0.25">
      <c r="A397" s="29"/>
    </row>
    <row r="398" spans="1:1" hidden="1" x14ac:dyDescent="0.25">
      <c r="A398" s="29"/>
    </row>
    <row r="399" spans="1:1" hidden="1" x14ac:dyDescent="0.25">
      <c r="A399" s="29"/>
    </row>
    <row r="400" spans="1:1" hidden="1" x14ac:dyDescent="0.25">
      <c r="A400" s="29"/>
    </row>
    <row r="401" spans="1:1" hidden="1" x14ac:dyDescent="0.25">
      <c r="A401" s="29"/>
    </row>
    <row r="402" spans="1:1" hidden="1" x14ac:dyDescent="0.25">
      <c r="A402" s="29"/>
    </row>
    <row r="403" spans="1:1" hidden="1" x14ac:dyDescent="0.25">
      <c r="A403" s="29"/>
    </row>
    <row r="404" spans="1:1" hidden="1" x14ac:dyDescent="0.25">
      <c r="A404" s="29"/>
    </row>
    <row r="405" spans="1:1" hidden="1" x14ac:dyDescent="0.25">
      <c r="A405" s="29"/>
    </row>
    <row r="406" spans="1:1" hidden="1" x14ac:dyDescent="0.25">
      <c r="A406" s="29"/>
    </row>
    <row r="407" spans="1:1" hidden="1" x14ac:dyDescent="0.25">
      <c r="A407" s="29"/>
    </row>
    <row r="408" spans="1:1" hidden="1" x14ac:dyDescent="0.25">
      <c r="A408" s="29"/>
    </row>
    <row r="409" spans="1:1" hidden="1" x14ac:dyDescent="0.25">
      <c r="A409" s="29"/>
    </row>
    <row r="410" spans="1:1" hidden="1" x14ac:dyDescent="0.25">
      <c r="A410" s="29"/>
    </row>
    <row r="411" spans="1:1" hidden="1" x14ac:dyDescent="0.25">
      <c r="A411" s="29"/>
    </row>
    <row r="412" spans="1:1" hidden="1" x14ac:dyDescent="0.25">
      <c r="A412" s="29"/>
    </row>
    <row r="413" spans="1:1" hidden="1" x14ac:dyDescent="0.25">
      <c r="A413" s="29"/>
    </row>
    <row r="414" spans="1:1" hidden="1" x14ac:dyDescent="0.25">
      <c r="A414" s="29"/>
    </row>
    <row r="415" spans="1:1" hidden="1" x14ac:dyDescent="0.25">
      <c r="A415" s="29"/>
    </row>
    <row r="416" spans="1:1" hidden="1" x14ac:dyDescent="0.25">
      <c r="A416" s="29"/>
    </row>
    <row r="417" spans="1:1" hidden="1" x14ac:dyDescent="0.25">
      <c r="A417" s="29"/>
    </row>
    <row r="418" spans="1:1" hidden="1" x14ac:dyDescent="0.25">
      <c r="A418" s="29"/>
    </row>
    <row r="419" spans="1:1" hidden="1" x14ac:dyDescent="0.25">
      <c r="A419" s="29"/>
    </row>
    <row r="420" spans="1:1" hidden="1" x14ac:dyDescent="0.25">
      <c r="A420" s="29"/>
    </row>
    <row r="421" spans="1:1" hidden="1" x14ac:dyDescent="0.25">
      <c r="A421" s="29"/>
    </row>
    <row r="422" spans="1:1" hidden="1" x14ac:dyDescent="0.25">
      <c r="A422" s="29"/>
    </row>
    <row r="423" spans="1:1" hidden="1" x14ac:dyDescent="0.25">
      <c r="A423" s="29"/>
    </row>
    <row r="424" spans="1:1" hidden="1" x14ac:dyDescent="0.25">
      <c r="A424" s="29"/>
    </row>
    <row r="425" spans="1:1" hidden="1" x14ac:dyDescent="0.25">
      <c r="A425" s="29"/>
    </row>
    <row r="426" spans="1:1" hidden="1" x14ac:dyDescent="0.25">
      <c r="A426" s="29"/>
    </row>
    <row r="427" spans="1:1" hidden="1" x14ac:dyDescent="0.25">
      <c r="A427" s="29"/>
    </row>
    <row r="428" spans="1:1" hidden="1" x14ac:dyDescent="0.25">
      <c r="A428" s="29"/>
    </row>
    <row r="429" spans="1:1" hidden="1" x14ac:dyDescent="0.25">
      <c r="A429" s="29"/>
    </row>
    <row r="430" spans="1:1" hidden="1" x14ac:dyDescent="0.25">
      <c r="A430" s="29"/>
    </row>
    <row r="431" spans="1:1" hidden="1" x14ac:dyDescent="0.25">
      <c r="A431" s="29"/>
    </row>
    <row r="432" spans="1:1" hidden="1" x14ac:dyDescent="0.25">
      <c r="A432" s="29"/>
    </row>
    <row r="433" spans="1:1" hidden="1" x14ac:dyDescent="0.25">
      <c r="A433" s="29"/>
    </row>
    <row r="434" spans="1:1" hidden="1" x14ac:dyDescent="0.25">
      <c r="A434" s="29"/>
    </row>
    <row r="435" spans="1:1" hidden="1" x14ac:dyDescent="0.25">
      <c r="A435" s="29"/>
    </row>
    <row r="436" spans="1:1" hidden="1" x14ac:dyDescent="0.25">
      <c r="A436" s="29"/>
    </row>
    <row r="437" spans="1:1" hidden="1" x14ac:dyDescent="0.25">
      <c r="A437" s="29"/>
    </row>
    <row r="438" spans="1:1" hidden="1" x14ac:dyDescent="0.25">
      <c r="A438" s="29"/>
    </row>
    <row r="439" spans="1:1" hidden="1" x14ac:dyDescent="0.25">
      <c r="A439" s="29"/>
    </row>
    <row r="440" spans="1:1" hidden="1" x14ac:dyDescent="0.25">
      <c r="A440" s="29"/>
    </row>
    <row r="441" spans="1:1" hidden="1" x14ac:dyDescent="0.25">
      <c r="A441" s="29"/>
    </row>
    <row r="442" spans="1:1" hidden="1" x14ac:dyDescent="0.25">
      <c r="A442" s="29"/>
    </row>
    <row r="443" spans="1:1" hidden="1" x14ac:dyDescent="0.25">
      <c r="A443" s="29"/>
    </row>
    <row r="444" spans="1:1" hidden="1" x14ac:dyDescent="0.25">
      <c r="A444" s="29"/>
    </row>
    <row r="445" spans="1:1" hidden="1" x14ac:dyDescent="0.25">
      <c r="A445" s="29"/>
    </row>
    <row r="446" spans="1:1" hidden="1" x14ac:dyDescent="0.25">
      <c r="A446" s="29"/>
    </row>
    <row r="447" spans="1:1" hidden="1" x14ac:dyDescent="0.25">
      <c r="A447" s="29"/>
    </row>
    <row r="448" spans="1:1" hidden="1" x14ac:dyDescent="0.25">
      <c r="A448" s="29"/>
    </row>
    <row r="449" spans="1:1" hidden="1" x14ac:dyDescent="0.25">
      <c r="A449" s="29"/>
    </row>
    <row r="450" spans="1:1" hidden="1" x14ac:dyDescent="0.25">
      <c r="A450" s="29"/>
    </row>
    <row r="451" spans="1:1" hidden="1" x14ac:dyDescent="0.25">
      <c r="A451" s="29"/>
    </row>
    <row r="452" spans="1:1" hidden="1" x14ac:dyDescent="0.25">
      <c r="A452" s="29"/>
    </row>
    <row r="453" spans="1:1" hidden="1" x14ac:dyDescent="0.25">
      <c r="A453" s="29"/>
    </row>
    <row r="454" spans="1:1" hidden="1" x14ac:dyDescent="0.25">
      <c r="A454" s="29"/>
    </row>
    <row r="455" spans="1:1" hidden="1" x14ac:dyDescent="0.25">
      <c r="A455" s="29"/>
    </row>
    <row r="456" spans="1:1" hidden="1" x14ac:dyDescent="0.25">
      <c r="A456" s="29"/>
    </row>
    <row r="457" spans="1:1" hidden="1" x14ac:dyDescent="0.25">
      <c r="A457" s="29"/>
    </row>
    <row r="458" spans="1:1" hidden="1" x14ac:dyDescent="0.25">
      <c r="A458" s="29"/>
    </row>
    <row r="459" spans="1:1" hidden="1" x14ac:dyDescent="0.25">
      <c r="A459" s="29"/>
    </row>
    <row r="460" spans="1:1" hidden="1" x14ac:dyDescent="0.25">
      <c r="A460" s="29"/>
    </row>
    <row r="461" spans="1:1" hidden="1" x14ac:dyDescent="0.25">
      <c r="A461" s="29"/>
    </row>
    <row r="462" spans="1:1" hidden="1" x14ac:dyDescent="0.25">
      <c r="A462" s="29"/>
    </row>
    <row r="463" spans="1:1" hidden="1" x14ac:dyDescent="0.25">
      <c r="A463" s="29"/>
    </row>
    <row r="464" spans="1:1" hidden="1" x14ac:dyDescent="0.25">
      <c r="A464" s="29"/>
    </row>
    <row r="465" spans="1:1" hidden="1" x14ac:dyDescent="0.25">
      <c r="A465" s="29"/>
    </row>
    <row r="466" spans="1:1" hidden="1" x14ac:dyDescent="0.25">
      <c r="A466" s="29"/>
    </row>
    <row r="467" spans="1:1" hidden="1" x14ac:dyDescent="0.25">
      <c r="A467" s="29"/>
    </row>
    <row r="468" spans="1:1" hidden="1" x14ac:dyDescent="0.25">
      <c r="A468" s="29"/>
    </row>
    <row r="469" spans="1:1" hidden="1" x14ac:dyDescent="0.25">
      <c r="A469" s="29"/>
    </row>
    <row r="470" spans="1:1" hidden="1" x14ac:dyDescent="0.25">
      <c r="A470" s="29"/>
    </row>
    <row r="471" spans="1:1" hidden="1" x14ac:dyDescent="0.25">
      <c r="A471" s="29"/>
    </row>
    <row r="472" spans="1:1" hidden="1" x14ac:dyDescent="0.25">
      <c r="A472" s="29"/>
    </row>
    <row r="473" spans="1:1" hidden="1" x14ac:dyDescent="0.25">
      <c r="A473" s="29"/>
    </row>
    <row r="474" spans="1:1" hidden="1" x14ac:dyDescent="0.25">
      <c r="A474" s="29"/>
    </row>
    <row r="475" spans="1:1" hidden="1" x14ac:dyDescent="0.25">
      <c r="A475" s="29"/>
    </row>
    <row r="476" spans="1:1" hidden="1" x14ac:dyDescent="0.25">
      <c r="A476" s="29"/>
    </row>
    <row r="477" spans="1:1" hidden="1" x14ac:dyDescent="0.25">
      <c r="A477" s="29"/>
    </row>
    <row r="478" spans="1:1" hidden="1" x14ac:dyDescent="0.25">
      <c r="A478" s="29"/>
    </row>
    <row r="479" spans="1:1" hidden="1" x14ac:dyDescent="0.25">
      <c r="A479" s="29"/>
    </row>
    <row r="480" spans="1:1" hidden="1" x14ac:dyDescent="0.25">
      <c r="A480" s="29"/>
    </row>
    <row r="481" spans="1:1" hidden="1" x14ac:dyDescent="0.25">
      <c r="A481" s="29"/>
    </row>
    <row r="482" spans="1:1" hidden="1" x14ac:dyDescent="0.25">
      <c r="A482" s="29"/>
    </row>
    <row r="483" spans="1:1" hidden="1" x14ac:dyDescent="0.25">
      <c r="A483" s="29"/>
    </row>
    <row r="484" spans="1:1" hidden="1" x14ac:dyDescent="0.25">
      <c r="A484" s="29"/>
    </row>
    <row r="485" spans="1:1" hidden="1" x14ac:dyDescent="0.25">
      <c r="A485" s="29"/>
    </row>
    <row r="486" spans="1:1" hidden="1" x14ac:dyDescent="0.25">
      <c r="A486" s="29"/>
    </row>
    <row r="487" spans="1:1" hidden="1" x14ac:dyDescent="0.25">
      <c r="A487" s="29"/>
    </row>
    <row r="488" spans="1:1" hidden="1" x14ac:dyDescent="0.25">
      <c r="A488" s="29"/>
    </row>
    <row r="489" spans="1:1" hidden="1" x14ac:dyDescent="0.25">
      <c r="A489" s="29"/>
    </row>
    <row r="490" spans="1:1" hidden="1" x14ac:dyDescent="0.25">
      <c r="A490" s="29"/>
    </row>
    <row r="491" spans="1:1" hidden="1" x14ac:dyDescent="0.25">
      <c r="A491" s="29"/>
    </row>
    <row r="492" spans="1:1" hidden="1" x14ac:dyDescent="0.25">
      <c r="A492" s="29"/>
    </row>
    <row r="493" spans="1:1" hidden="1" x14ac:dyDescent="0.25">
      <c r="A493" s="29"/>
    </row>
    <row r="494" spans="1:1" hidden="1" x14ac:dyDescent="0.25">
      <c r="A494" s="29"/>
    </row>
    <row r="495" spans="1:1" hidden="1" x14ac:dyDescent="0.25">
      <c r="A495" s="29"/>
    </row>
    <row r="496" spans="1:1" hidden="1" x14ac:dyDescent="0.25">
      <c r="A496" s="29"/>
    </row>
    <row r="497" spans="1:1" hidden="1" x14ac:dyDescent="0.25">
      <c r="A497" s="29"/>
    </row>
    <row r="498" spans="1:1" hidden="1" x14ac:dyDescent="0.25">
      <c r="A498" s="29"/>
    </row>
    <row r="499" spans="1:1" hidden="1" x14ac:dyDescent="0.25">
      <c r="A499" s="29"/>
    </row>
    <row r="500" spans="1:1" hidden="1" x14ac:dyDescent="0.25">
      <c r="A500" s="29"/>
    </row>
    <row r="501" spans="1:1" hidden="1" x14ac:dyDescent="0.25">
      <c r="A501" s="29"/>
    </row>
    <row r="502" spans="1:1" hidden="1" x14ac:dyDescent="0.25">
      <c r="A502" s="29"/>
    </row>
    <row r="503" spans="1:1" hidden="1" x14ac:dyDescent="0.25">
      <c r="A503" s="29"/>
    </row>
    <row r="504" spans="1:1" hidden="1" x14ac:dyDescent="0.25">
      <c r="A504" s="29"/>
    </row>
    <row r="505" spans="1:1" hidden="1" x14ac:dyDescent="0.25">
      <c r="A505" s="29"/>
    </row>
    <row r="506" spans="1:1" hidden="1" x14ac:dyDescent="0.25">
      <c r="A506" s="29"/>
    </row>
    <row r="507" spans="1:1" hidden="1" x14ac:dyDescent="0.25">
      <c r="A507" s="29"/>
    </row>
    <row r="508" spans="1:1" hidden="1" x14ac:dyDescent="0.25">
      <c r="A508" s="29"/>
    </row>
    <row r="509" spans="1:1" hidden="1" x14ac:dyDescent="0.25">
      <c r="A509" s="29"/>
    </row>
    <row r="510" spans="1:1" hidden="1" x14ac:dyDescent="0.25">
      <c r="A510" s="29"/>
    </row>
    <row r="511" spans="1:1" hidden="1" x14ac:dyDescent="0.25">
      <c r="A511" s="29"/>
    </row>
    <row r="512" spans="1:1" hidden="1" x14ac:dyDescent="0.25">
      <c r="A512" s="29"/>
    </row>
    <row r="513" spans="1:1" hidden="1" x14ac:dyDescent="0.25">
      <c r="A513" s="29"/>
    </row>
    <row r="514" spans="1:1" hidden="1" x14ac:dyDescent="0.25">
      <c r="A514" s="29"/>
    </row>
    <row r="515" spans="1:1" hidden="1" x14ac:dyDescent="0.25">
      <c r="A515" s="29"/>
    </row>
    <row r="516" spans="1:1" hidden="1" x14ac:dyDescent="0.25">
      <c r="A516" s="29"/>
    </row>
    <row r="517" spans="1:1" hidden="1" x14ac:dyDescent="0.25">
      <c r="A517" s="29"/>
    </row>
    <row r="518" spans="1:1" hidden="1" x14ac:dyDescent="0.25">
      <c r="A518" s="29"/>
    </row>
    <row r="519" spans="1:1" hidden="1" x14ac:dyDescent="0.25">
      <c r="A519" s="29"/>
    </row>
    <row r="520" spans="1:1" hidden="1" x14ac:dyDescent="0.25">
      <c r="A520" s="29"/>
    </row>
    <row r="521" spans="1:1" hidden="1" x14ac:dyDescent="0.25">
      <c r="A521" s="29"/>
    </row>
    <row r="522" spans="1:1" hidden="1" x14ac:dyDescent="0.25">
      <c r="A522" s="29"/>
    </row>
    <row r="523" spans="1:1" hidden="1" x14ac:dyDescent="0.25">
      <c r="A523" s="29"/>
    </row>
    <row r="524" spans="1:1" hidden="1" x14ac:dyDescent="0.25">
      <c r="A524" s="29"/>
    </row>
    <row r="525" spans="1:1" hidden="1" x14ac:dyDescent="0.25">
      <c r="A525" s="29"/>
    </row>
    <row r="526" spans="1:1" hidden="1" x14ac:dyDescent="0.25">
      <c r="A526" s="29"/>
    </row>
    <row r="527" spans="1:1" hidden="1" x14ac:dyDescent="0.25">
      <c r="A527" s="29"/>
    </row>
    <row r="528" spans="1:1" hidden="1" x14ac:dyDescent="0.25">
      <c r="A528" s="29"/>
    </row>
    <row r="529" spans="1:1" hidden="1" x14ac:dyDescent="0.25">
      <c r="A529" s="29"/>
    </row>
    <row r="530" spans="1:1" hidden="1" x14ac:dyDescent="0.25">
      <c r="A530" s="29"/>
    </row>
    <row r="531" spans="1:1" hidden="1" x14ac:dyDescent="0.25">
      <c r="A531" s="29"/>
    </row>
    <row r="532" spans="1:1" hidden="1" x14ac:dyDescent="0.25">
      <c r="A532" s="29"/>
    </row>
    <row r="533" spans="1:1" hidden="1" x14ac:dyDescent="0.25">
      <c r="A533" s="29"/>
    </row>
    <row r="534" spans="1:1" hidden="1" x14ac:dyDescent="0.25">
      <c r="A534" s="29"/>
    </row>
    <row r="535" spans="1:1" hidden="1" x14ac:dyDescent="0.25">
      <c r="A535" s="29"/>
    </row>
    <row r="536" spans="1:1" hidden="1" x14ac:dyDescent="0.25">
      <c r="A536" s="29"/>
    </row>
    <row r="537" spans="1:1" hidden="1" x14ac:dyDescent="0.25">
      <c r="A537" s="29"/>
    </row>
    <row r="538" spans="1:1" hidden="1" x14ac:dyDescent="0.25">
      <c r="A538" s="29"/>
    </row>
    <row r="539" spans="1:1" hidden="1" x14ac:dyDescent="0.25">
      <c r="A539" s="29"/>
    </row>
    <row r="540" spans="1:1" hidden="1" x14ac:dyDescent="0.25">
      <c r="A540" s="29"/>
    </row>
    <row r="541" spans="1:1" hidden="1" x14ac:dyDescent="0.25">
      <c r="A541" s="29"/>
    </row>
    <row r="542" spans="1:1" hidden="1" x14ac:dyDescent="0.25">
      <c r="A542" s="29"/>
    </row>
    <row r="543" spans="1:1" hidden="1" x14ac:dyDescent="0.25">
      <c r="A543" s="29"/>
    </row>
    <row r="544" spans="1:1" hidden="1" x14ac:dyDescent="0.25">
      <c r="A544" s="29"/>
    </row>
    <row r="545" spans="1:1" hidden="1" x14ac:dyDescent="0.25">
      <c r="A545" s="29"/>
    </row>
    <row r="546" spans="1:1" hidden="1" x14ac:dyDescent="0.25">
      <c r="A546" s="29"/>
    </row>
    <row r="547" spans="1:1" hidden="1" x14ac:dyDescent="0.25">
      <c r="A547" s="29"/>
    </row>
    <row r="548" spans="1:1" hidden="1" x14ac:dyDescent="0.25">
      <c r="A548" s="29"/>
    </row>
    <row r="549" spans="1:1" hidden="1" x14ac:dyDescent="0.25">
      <c r="A549" s="29"/>
    </row>
    <row r="550" spans="1:1" hidden="1" x14ac:dyDescent="0.25">
      <c r="A550" s="29"/>
    </row>
    <row r="551" spans="1:1" hidden="1" x14ac:dyDescent="0.25">
      <c r="A551" s="29"/>
    </row>
    <row r="552" spans="1:1" hidden="1" x14ac:dyDescent="0.25">
      <c r="A552" s="29"/>
    </row>
    <row r="553" spans="1:1" hidden="1" x14ac:dyDescent="0.25">
      <c r="A553" s="29"/>
    </row>
    <row r="554" spans="1:1" hidden="1" x14ac:dyDescent="0.25">
      <c r="A554" s="29"/>
    </row>
    <row r="555" spans="1:1" hidden="1" x14ac:dyDescent="0.25">
      <c r="A555" s="29"/>
    </row>
    <row r="556" spans="1:1" hidden="1" x14ac:dyDescent="0.25">
      <c r="A556" s="29"/>
    </row>
    <row r="557" spans="1:1" hidden="1" x14ac:dyDescent="0.25">
      <c r="A557" s="29"/>
    </row>
    <row r="558" spans="1:1" hidden="1" x14ac:dyDescent="0.25">
      <c r="A558" s="29"/>
    </row>
    <row r="559" spans="1:1" hidden="1" x14ac:dyDescent="0.25">
      <c r="A559" s="29"/>
    </row>
    <row r="560" spans="1:1" hidden="1" x14ac:dyDescent="0.25">
      <c r="A560" s="29"/>
    </row>
    <row r="561" spans="1:1" hidden="1" x14ac:dyDescent="0.25">
      <c r="A561" s="29"/>
    </row>
    <row r="562" spans="1:1" hidden="1" x14ac:dyDescent="0.25">
      <c r="A562" s="29"/>
    </row>
    <row r="563" spans="1:1" hidden="1" x14ac:dyDescent="0.25">
      <c r="A563" s="29"/>
    </row>
    <row r="564" spans="1:1" hidden="1" x14ac:dyDescent="0.25">
      <c r="A564" s="29"/>
    </row>
    <row r="565" spans="1:1" hidden="1" x14ac:dyDescent="0.25">
      <c r="A565" s="29"/>
    </row>
    <row r="566" spans="1:1" hidden="1" x14ac:dyDescent="0.25">
      <c r="A566" s="29"/>
    </row>
    <row r="567" spans="1:1" hidden="1" x14ac:dyDescent="0.25">
      <c r="A567" s="29"/>
    </row>
    <row r="568" spans="1:1" hidden="1" x14ac:dyDescent="0.25">
      <c r="A568" s="29"/>
    </row>
    <row r="569" spans="1:1" hidden="1" x14ac:dyDescent="0.25">
      <c r="A569" s="29"/>
    </row>
    <row r="570" spans="1:1" hidden="1" x14ac:dyDescent="0.25">
      <c r="A570" s="29"/>
    </row>
    <row r="571" spans="1:1" hidden="1" x14ac:dyDescent="0.25">
      <c r="A571" s="29"/>
    </row>
    <row r="572" spans="1:1" hidden="1" x14ac:dyDescent="0.25">
      <c r="A572" s="29"/>
    </row>
    <row r="573" spans="1:1" hidden="1" x14ac:dyDescent="0.25">
      <c r="A573" s="29"/>
    </row>
    <row r="574" spans="1:1" hidden="1" x14ac:dyDescent="0.25">
      <c r="A574" s="29"/>
    </row>
    <row r="575" spans="1:1" hidden="1" x14ac:dyDescent="0.25">
      <c r="A575" s="29"/>
    </row>
    <row r="576" spans="1:1" hidden="1" x14ac:dyDescent="0.25">
      <c r="A576" s="29"/>
    </row>
    <row r="577" spans="1:1" hidden="1" x14ac:dyDescent="0.25">
      <c r="A577" s="29"/>
    </row>
    <row r="578" spans="1:1" hidden="1" x14ac:dyDescent="0.25">
      <c r="A578" s="29"/>
    </row>
    <row r="579" spans="1:1" hidden="1" x14ac:dyDescent="0.25">
      <c r="A579" s="29"/>
    </row>
    <row r="580" spans="1:1" hidden="1" x14ac:dyDescent="0.25">
      <c r="A580" s="29"/>
    </row>
    <row r="581" spans="1:1" hidden="1" x14ac:dyDescent="0.25">
      <c r="A581" s="29"/>
    </row>
    <row r="582" spans="1:1" hidden="1" x14ac:dyDescent="0.25">
      <c r="A582" s="29"/>
    </row>
    <row r="583" spans="1:1" hidden="1" x14ac:dyDescent="0.25">
      <c r="A583" s="29"/>
    </row>
    <row r="584" spans="1:1" hidden="1" x14ac:dyDescent="0.25">
      <c r="A584" s="29"/>
    </row>
    <row r="585" spans="1:1" hidden="1" x14ac:dyDescent="0.25">
      <c r="A585" s="29"/>
    </row>
    <row r="586" spans="1:1" hidden="1" x14ac:dyDescent="0.25">
      <c r="A586" s="29"/>
    </row>
    <row r="587" spans="1:1" hidden="1" x14ac:dyDescent="0.25">
      <c r="A587" s="29"/>
    </row>
    <row r="588" spans="1:1" hidden="1" x14ac:dyDescent="0.25">
      <c r="A588" s="29"/>
    </row>
    <row r="589" spans="1:1" hidden="1" x14ac:dyDescent="0.25">
      <c r="A589" s="29"/>
    </row>
    <row r="590" spans="1:1" hidden="1" x14ac:dyDescent="0.25">
      <c r="A590" s="29"/>
    </row>
    <row r="591" spans="1:1" hidden="1" x14ac:dyDescent="0.25">
      <c r="A591" s="29"/>
    </row>
    <row r="592" spans="1:1" hidden="1" x14ac:dyDescent="0.25">
      <c r="A592" s="29"/>
    </row>
    <row r="593" spans="1:1" hidden="1" x14ac:dyDescent="0.25">
      <c r="A593" s="29"/>
    </row>
    <row r="594" spans="1:1" hidden="1" x14ac:dyDescent="0.25">
      <c r="A594" s="29"/>
    </row>
    <row r="595" spans="1:1" hidden="1" x14ac:dyDescent="0.25">
      <c r="A595" s="29"/>
    </row>
    <row r="596" spans="1:1" hidden="1" x14ac:dyDescent="0.25">
      <c r="A596" s="29"/>
    </row>
    <row r="597" spans="1:1" hidden="1" x14ac:dyDescent="0.25">
      <c r="A597" s="29"/>
    </row>
    <row r="598" spans="1:1" hidden="1" x14ac:dyDescent="0.25">
      <c r="A598" s="29"/>
    </row>
    <row r="599" spans="1:1" hidden="1" x14ac:dyDescent="0.25">
      <c r="A599" s="29"/>
    </row>
    <row r="600" spans="1:1" hidden="1" x14ac:dyDescent="0.25">
      <c r="A600" s="29"/>
    </row>
    <row r="601" spans="1:1" hidden="1" x14ac:dyDescent="0.25">
      <c r="A601" s="29"/>
    </row>
    <row r="602" spans="1:1" hidden="1" x14ac:dyDescent="0.25">
      <c r="A602" s="29"/>
    </row>
    <row r="603" spans="1:1" hidden="1" x14ac:dyDescent="0.25">
      <c r="A603" s="29"/>
    </row>
    <row r="604" spans="1:1" hidden="1" x14ac:dyDescent="0.25">
      <c r="A604" s="29"/>
    </row>
    <row r="605" spans="1:1" hidden="1" x14ac:dyDescent="0.25">
      <c r="A605" s="29"/>
    </row>
    <row r="606" spans="1:1" hidden="1" x14ac:dyDescent="0.25">
      <c r="A606" s="29"/>
    </row>
    <row r="607" spans="1:1" hidden="1" x14ac:dyDescent="0.25">
      <c r="A607" s="29"/>
    </row>
    <row r="608" spans="1:1" hidden="1" x14ac:dyDescent="0.25">
      <c r="A608" s="29"/>
    </row>
    <row r="609" spans="1:1" hidden="1" x14ac:dyDescent="0.25">
      <c r="A609" s="29"/>
    </row>
    <row r="610" spans="1:1" hidden="1" x14ac:dyDescent="0.25">
      <c r="A610" s="29"/>
    </row>
    <row r="611" spans="1:1" hidden="1" x14ac:dyDescent="0.25">
      <c r="A611" s="29"/>
    </row>
    <row r="612" spans="1:1" hidden="1" x14ac:dyDescent="0.25">
      <c r="A612" s="29"/>
    </row>
    <row r="613" spans="1:1" hidden="1" x14ac:dyDescent="0.25">
      <c r="A613" s="29"/>
    </row>
    <row r="614" spans="1:1" hidden="1" x14ac:dyDescent="0.25">
      <c r="A614" s="29"/>
    </row>
    <row r="615" spans="1:1" hidden="1" x14ac:dyDescent="0.25">
      <c r="A615" s="29"/>
    </row>
    <row r="616" spans="1:1" hidden="1" x14ac:dyDescent="0.25">
      <c r="A616" s="29"/>
    </row>
    <row r="617" spans="1:1" hidden="1" x14ac:dyDescent="0.25">
      <c r="A617" s="29"/>
    </row>
    <row r="618" spans="1:1" hidden="1" x14ac:dyDescent="0.25">
      <c r="A618" s="29"/>
    </row>
    <row r="619" spans="1:1" hidden="1" x14ac:dyDescent="0.25">
      <c r="A619" s="29"/>
    </row>
    <row r="620" spans="1:1" hidden="1" x14ac:dyDescent="0.25">
      <c r="A620" s="29"/>
    </row>
    <row r="621" spans="1:1" hidden="1" x14ac:dyDescent="0.25">
      <c r="A621" s="29"/>
    </row>
    <row r="622" spans="1:1" hidden="1" x14ac:dyDescent="0.25">
      <c r="A622" s="29"/>
    </row>
    <row r="623" spans="1:1" hidden="1" x14ac:dyDescent="0.25">
      <c r="A623" s="29"/>
    </row>
    <row r="624" spans="1:1" hidden="1" x14ac:dyDescent="0.25">
      <c r="A624" s="29"/>
    </row>
    <row r="625" spans="1:1" hidden="1" x14ac:dyDescent="0.25">
      <c r="A625" s="29"/>
    </row>
    <row r="626" spans="1:1" hidden="1" x14ac:dyDescent="0.25">
      <c r="A626" s="29"/>
    </row>
    <row r="627" spans="1:1" hidden="1" x14ac:dyDescent="0.25">
      <c r="A627" s="29"/>
    </row>
    <row r="628" spans="1:1" hidden="1" x14ac:dyDescent="0.25">
      <c r="A628" s="29"/>
    </row>
    <row r="629" spans="1:1" hidden="1" x14ac:dyDescent="0.25">
      <c r="A629" s="29"/>
    </row>
    <row r="630" spans="1:1" hidden="1" x14ac:dyDescent="0.25">
      <c r="A630" s="29"/>
    </row>
    <row r="631" spans="1:1" hidden="1" x14ac:dyDescent="0.25">
      <c r="A631" s="29"/>
    </row>
    <row r="632" spans="1:1" hidden="1" x14ac:dyDescent="0.25">
      <c r="A632" s="29"/>
    </row>
    <row r="633" spans="1:1" hidden="1" x14ac:dyDescent="0.25">
      <c r="A633" s="29"/>
    </row>
    <row r="634" spans="1:1" hidden="1" x14ac:dyDescent="0.25">
      <c r="A634" s="29"/>
    </row>
    <row r="635" spans="1:1" hidden="1" x14ac:dyDescent="0.25">
      <c r="A635" s="29"/>
    </row>
    <row r="636" spans="1:1" hidden="1" x14ac:dyDescent="0.25">
      <c r="A636" s="29"/>
    </row>
    <row r="637" spans="1:1" hidden="1" x14ac:dyDescent="0.25">
      <c r="A637" s="29"/>
    </row>
    <row r="638" spans="1:1" hidden="1" x14ac:dyDescent="0.25">
      <c r="A638" s="29"/>
    </row>
    <row r="639" spans="1:1" hidden="1" x14ac:dyDescent="0.25">
      <c r="A639" s="29"/>
    </row>
    <row r="640" spans="1:1" hidden="1" x14ac:dyDescent="0.25">
      <c r="A640" s="29"/>
    </row>
    <row r="641" spans="1:1" hidden="1" x14ac:dyDescent="0.25">
      <c r="A641" s="29"/>
    </row>
    <row r="642" spans="1:1" hidden="1" x14ac:dyDescent="0.25">
      <c r="A642" s="29"/>
    </row>
    <row r="643" spans="1:1" hidden="1" x14ac:dyDescent="0.25">
      <c r="A643" s="29"/>
    </row>
    <row r="644" spans="1:1" hidden="1" x14ac:dyDescent="0.25">
      <c r="A644" s="29"/>
    </row>
    <row r="645" spans="1:1" hidden="1" x14ac:dyDescent="0.25">
      <c r="A645" s="29"/>
    </row>
    <row r="646" spans="1:1" hidden="1" x14ac:dyDescent="0.25">
      <c r="A646" s="29"/>
    </row>
    <row r="647" spans="1:1" hidden="1" x14ac:dyDescent="0.25">
      <c r="A647" s="29"/>
    </row>
    <row r="648" spans="1:1" hidden="1" x14ac:dyDescent="0.25">
      <c r="A648" s="29"/>
    </row>
    <row r="649" spans="1:1" hidden="1" x14ac:dyDescent="0.25">
      <c r="A649" s="29"/>
    </row>
    <row r="650" spans="1:1" hidden="1" x14ac:dyDescent="0.25">
      <c r="A650" s="29"/>
    </row>
    <row r="651" spans="1:1" hidden="1" x14ac:dyDescent="0.25">
      <c r="A651" s="29"/>
    </row>
    <row r="652" spans="1:1" hidden="1" x14ac:dyDescent="0.25">
      <c r="A652" s="29"/>
    </row>
    <row r="653" spans="1:1" hidden="1" x14ac:dyDescent="0.25">
      <c r="A653" s="29"/>
    </row>
    <row r="654" spans="1:1" hidden="1" x14ac:dyDescent="0.25">
      <c r="A654" s="29"/>
    </row>
    <row r="655" spans="1:1" hidden="1" x14ac:dyDescent="0.25">
      <c r="A655" s="29"/>
    </row>
    <row r="656" spans="1:1" hidden="1" x14ac:dyDescent="0.25">
      <c r="A656" s="29"/>
    </row>
    <row r="657" spans="1:1" hidden="1" x14ac:dyDescent="0.25">
      <c r="A657" s="29"/>
    </row>
    <row r="658" spans="1:1" hidden="1" x14ac:dyDescent="0.25">
      <c r="A658" s="29"/>
    </row>
    <row r="659" spans="1:1" hidden="1" x14ac:dyDescent="0.25">
      <c r="A659" s="29"/>
    </row>
    <row r="660" spans="1:1" hidden="1" x14ac:dyDescent="0.25">
      <c r="A660" s="29"/>
    </row>
    <row r="661" spans="1:1" hidden="1" x14ac:dyDescent="0.25">
      <c r="A661" s="29"/>
    </row>
    <row r="662" spans="1:1" hidden="1" x14ac:dyDescent="0.25">
      <c r="A662" s="29"/>
    </row>
    <row r="663" spans="1:1" hidden="1" x14ac:dyDescent="0.25">
      <c r="A663" s="29"/>
    </row>
    <row r="664" spans="1:1" hidden="1" x14ac:dyDescent="0.25">
      <c r="A664" s="29"/>
    </row>
    <row r="665" spans="1:1" hidden="1" x14ac:dyDescent="0.25">
      <c r="A665" s="29"/>
    </row>
    <row r="666" spans="1:1" hidden="1" x14ac:dyDescent="0.25">
      <c r="A666" s="29"/>
    </row>
    <row r="667" spans="1:1" hidden="1" x14ac:dyDescent="0.25">
      <c r="A667" s="29"/>
    </row>
    <row r="668" spans="1:1" hidden="1" x14ac:dyDescent="0.25">
      <c r="A668" s="29"/>
    </row>
    <row r="669" spans="1:1" hidden="1" x14ac:dyDescent="0.25">
      <c r="A669" s="29"/>
    </row>
    <row r="670" spans="1:1" hidden="1" x14ac:dyDescent="0.25">
      <c r="A670" s="29"/>
    </row>
    <row r="671" spans="1:1" hidden="1" x14ac:dyDescent="0.25">
      <c r="A671" s="29"/>
    </row>
    <row r="672" spans="1:1" hidden="1" x14ac:dyDescent="0.25">
      <c r="A672" s="29"/>
    </row>
    <row r="673" spans="1:1" hidden="1" x14ac:dyDescent="0.25">
      <c r="A673" s="29"/>
    </row>
    <row r="674" spans="1:1" hidden="1" x14ac:dyDescent="0.25">
      <c r="A674" s="29"/>
    </row>
    <row r="675" spans="1:1" hidden="1" x14ac:dyDescent="0.25">
      <c r="A675" s="29"/>
    </row>
    <row r="676" spans="1:1" hidden="1" x14ac:dyDescent="0.25">
      <c r="A676" s="29"/>
    </row>
    <row r="677" spans="1:1" hidden="1" x14ac:dyDescent="0.25">
      <c r="A677" s="29"/>
    </row>
    <row r="678" spans="1:1" hidden="1" x14ac:dyDescent="0.25">
      <c r="A678" s="29"/>
    </row>
    <row r="679" spans="1:1" hidden="1" x14ac:dyDescent="0.25">
      <c r="A679" s="29"/>
    </row>
    <row r="680" spans="1:1" hidden="1" x14ac:dyDescent="0.25">
      <c r="A680" s="29"/>
    </row>
    <row r="681" spans="1:1" hidden="1" x14ac:dyDescent="0.25">
      <c r="A681" s="29"/>
    </row>
    <row r="682" spans="1:1" hidden="1" x14ac:dyDescent="0.25">
      <c r="A682" s="29"/>
    </row>
    <row r="683" spans="1:1" hidden="1" x14ac:dyDescent="0.25">
      <c r="A683" s="29"/>
    </row>
    <row r="684" spans="1:1" hidden="1" x14ac:dyDescent="0.25">
      <c r="A684" s="29"/>
    </row>
    <row r="685" spans="1:1" hidden="1" x14ac:dyDescent="0.25">
      <c r="A685" s="29"/>
    </row>
    <row r="686" spans="1:1" hidden="1" x14ac:dyDescent="0.25">
      <c r="A686" s="29"/>
    </row>
    <row r="687" spans="1:1" hidden="1" x14ac:dyDescent="0.25">
      <c r="A687" s="29"/>
    </row>
    <row r="688" spans="1:1" hidden="1" x14ac:dyDescent="0.25">
      <c r="A688" s="29"/>
    </row>
    <row r="689" spans="1:1" hidden="1" x14ac:dyDescent="0.25">
      <c r="A689" s="29"/>
    </row>
    <row r="690" spans="1:1" hidden="1" x14ac:dyDescent="0.25">
      <c r="A690" s="29"/>
    </row>
    <row r="691" spans="1:1" hidden="1" x14ac:dyDescent="0.25">
      <c r="A691" s="29"/>
    </row>
    <row r="692" spans="1:1" hidden="1" x14ac:dyDescent="0.25">
      <c r="A692" s="29"/>
    </row>
    <row r="693" spans="1:1" hidden="1" x14ac:dyDescent="0.25">
      <c r="A693" s="29"/>
    </row>
    <row r="694" spans="1:1" hidden="1" x14ac:dyDescent="0.25">
      <c r="A694" s="29"/>
    </row>
    <row r="695" spans="1:1" hidden="1" x14ac:dyDescent="0.25">
      <c r="A695" s="29"/>
    </row>
    <row r="696" spans="1:1" hidden="1" x14ac:dyDescent="0.25">
      <c r="A696" s="29"/>
    </row>
    <row r="697" spans="1:1" hidden="1" x14ac:dyDescent="0.25">
      <c r="A697" s="29"/>
    </row>
    <row r="698" spans="1:1" hidden="1" x14ac:dyDescent="0.25">
      <c r="A698" s="29"/>
    </row>
    <row r="699" spans="1:1" hidden="1" x14ac:dyDescent="0.25">
      <c r="A699" s="29"/>
    </row>
    <row r="700" spans="1:1" hidden="1" x14ac:dyDescent="0.25">
      <c r="A700" s="29"/>
    </row>
    <row r="701" spans="1:1" hidden="1" x14ac:dyDescent="0.25">
      <c r="A701" s="29"/>
    </row>
    <row r="702" spans="1:1" hidden="1" x14ac:dyDescent="0.25">
      <c r="A702" s="29"/>
    </row>
    <row r="703" spans="1:1" hidden="1" x14ac:dyDescent="0.25">
      <c r="A703" s="29"/>
    </row>
    <row r="704" spans="1:1" hidden="1" x14ac:dyDescent="0.25">
      <c r="A704" s="29"/>
    </row>
    <row r="705" spans="1:1" hidden="1" x14ac:dyDescent="0.25">
      <c r="A705" s="29"/>
    </row>
    <row r="706" spans="1:1" hidden="1" x14ac:dyDescent="0.25">
      <c r="A706" s="29"/>
    </row>
    <row r="707" spans="1:1" hidden="1" x14ac:dyDescent="0.25">
      <c r="A707" s="29"/>
    </row>
    <row r="708" spans="1:1" hidden="1" x14ac:dyDescent="0.25">
      <c r="A708" s="29"/>
    </row>
    <row r="709" spans="1:1" hidden="1" x14ac:dyDescent="0.25">
      <c r="A709" s="29"/>
    </row>
    <row r="710" spans="1:1" hidden="1" x14ac:dyDescent="0.25">
      <c r="A710" s="29"/>
    </row>
    <row r="711" spans="1:1" hidden="1" x14ac:dyDescent="0.25">
      <c r="A711" s="29"/>
    </row>
    <row r="712" spans="1:1" hidden="1" x14ac:dyDescent="0.25">
      <c r="A712" s="29"/>
    </row>
    <row r="713" spans="1:1" hidden="1" x14ac:dyDescent="0.25">
      <c r="A713" s="29"/>
    </row>
    <row r="714" spans="1:1" hidden="1" x14ac:dyDescent="0.25">
      <c r="A714" s="29"/>
    </row>
    <row r="715" spans="1:1" hidden="1" x14ac:dyDescent="0.25">
      <c r="A715" s="29"/>
    </row>
    <row r="716" spans="1:1" hidden="1" x14ac:dyDescent="0.25">
      <c r="A716" s="29"/>
    </row>
    <row r="717" spans="1:1" hidden="1" x14ac:dyDescent="0.25">
      <c r="A717" s="29"/>
    </row>
    <row r="718" spans="1:1" hidden="1" x14ac:dyDescent="0.25">
      <c r="A718" s="29"/>
    </row>
    <row r="719" spans="1:1" hidden="1" x14ac:dyDescent="0.25">
      <c r="A719" s="29"/>
    </row>
    <row r="720" spans="1:1" hidden="1" x14ac:dyDescent="0.25">
      <c r="A720" s="29"/>
    </row>
    <row r="721" spans="1:1" hidden="1" x14ac:dyDescent="0.25">
      <c r="A721" s="29"/>
    </row>
    <row r="722" spans="1:1" hidden="1" x14ac:dyDescent="0.25">
      <c r="A722" s="29"/>
    </row>
    <row r="723" spans="1:1" hidden="1" x14ac:dyDescent="0.25">
      <c r="A723" s="29"/>
    </row>
    <row r="724" spans="1:1" hidden="1" x14ac:dyDescent="0.25">
      <c r="A724" s="29"/>
    </row>
    <row r="725" spans="1:1" hidden="1" x14ac:dyDescent="0.25">
      <c r="A725" s="29"/>
    </row>
    <row r="726" spans="1:1" hidden="1" x14ac:dyDescent="0.25">
      <c r="A726" s="29"/>
    </row>
    <row r="727" spans="1:1" hidden="1" x14ac:dyDescent="0.25">
      <c r="A727" s="29"/>
    </row>
    <row r="728" spans="1:1" hidden="1" x14ac:dyDescent="0.25">
      <c r="A728" s="29"/>
    </row>
    <row r="729" spans="1:1" hidden="1" x14ac:dyDescent="0.25">
      <c r="A729" s="29"/>
    </row>
    <row r="730" spans="1:1" hidden="1" x14ac:dyDescent="0.25">
      <c r="A730" s="29"/>
    </row>
    <row r="731" spans="1:1" hidden="1" x14ac:dyDescent="0.25">
      <c r="A731" s="29"/>
    </row>
    <row r="732" spans="1:1" hidden="1" x14ac:dyDescent="0.25">
      <c r="A732" s="29"/>
    </row>
    <row r="733" spans="1:1" hidden="1" x14ac:dyDescent="0.25">
      <c r="A733" s="29"/>
    </row>
    <row r="734" spans="1:1" hidden="1" x14ac:dyDescent="0.25">
      <c r="A734" s="29"/>
    </row>
    <row r="735" spans="1:1" hidden="1" x14ac:dyDescent="0.25">
      <c r="A735" s="29"/>
    </row>
    <row r="736" spans="1:1" hidden="1" x14ac:dyDescent="0.25">
      <c r="A736" s="29"/>
    </row>
    <row r="737" spans="1:1" hidden="1" x14ac:dyDescent="0.25">
      <c r="A737" s="29"/>
    </row>
    <row r="738" spans="1:1" hidden="1" x14ac:dyDescent="0.25">
      <c r="A738" s="29"/>
    </row>
    <row r="739" spans="1:1" hidden="1" x14ac:dyDescent="0.25">
      <c r="A739" s="29"/>
    </row>
    <row r="740" spans="1:1" hidden="1" x14ac:dyDescent="0.25">
      <c r="A740" s="29"/>
    </row>
    <row r="741" spans="1:1" hidden="1" x14ac:dyDescent="0.25">
      <c r="A741" s="29"/>
    </row>
    <row r="742" spans="1:1" hidden="1" x14ac:dyDescent="0.25">
      <c r="A742" s="29"/>
    </row>
    <row r="743" spans="1:1" hidden="1" x14ac:dyDescent="0.25">
      <c r="A743" s="29"/>
    </row>
    <row r="744" spans="1:1" hidden="1" x14ac:dyDescent="0.25">
      <c r="A744" s="29"/>
    </row>
    <row r="745" spans="1:1" hidden="1" x14ac:dyDescent="0.25">
      <c r="A745" s="29"/>
    </row>
    <row r="746" spans="1:1" hidden="1" x14ac:dyDescent="0.25">
      <c r="A746" s="29"/>
    </row>
    <row r="747" spans="1:1" hidden="1" x14ac:dyDescent="0.25">
      <c r="A747" s="29"/>
    </row>
    <row r="748" spans="1:1" hidden="1" x14ac:dyDescent="0.25">
      <c r="A748" s="29"/>
    </row>
    <row r="749" spans="1:1" hidden="1" x14ac:dyDescent="0.25">
      <c r="A749" s="29"/>
    </row>
    <row r="750" spans="1:1" hidden="1" x14ac:dyDescent="0.25">
      <c r="A750" s="29"/>
    </row>
    <row r="751" spans="1:1" hidden="1" x14ac:dyDescent="0.25">
      <c r="A751" s="29"/>
    </row>
    <row r="752" spans="1:1" hidden="1" x14ac:dyDescent="0.25">
      <c r="A752" s="29"/>
    </row>
    <row r="753" spans="1:1" hidden="1" x14ac:dyDescent="0.25">
      <c r="A753" s="29"/>
    </row>
    <row r="754" spans="1:1" hidden="1" x14ac:dyDescent="0.25">
      <c r="A754" s="29"/>
    </row>
    <row r="755" spans="1:1" hidden="1" x14ac:dyDescent="0.25">
      <c r="A755" s="29"/>
    </row>
    <row r="756" spans="1:1" hidden="1" x14ac:dyDescent="0.25">
      <c r="A756" s="29"/>
    </row>
    <row r="757" spans="1:1" hidden="1" x14ac:dyDescent="0.25">
      <c r="A757" s="29"/>
    </row>
    <row r="758" spans="1:1" hidden="1" x14ac:dyDescent="0.25">
      <c r="A758" s="29"/>
    </row>
    <row r="759" spans="1:1" hidden="1" x14ac:dyDescent="0.25">
      <c r="A759" s="29"/>
    </row>
    <row r="760" spans="1:1" hidden="1" x14ac:dyDescent="0.25">
      <c r="A760" s="29"/>
    </row>
    <row r="761" spans="1:1" hidden="1" x14ac:dyDescent="0.25">
      <c r="A761" s="29"/>
    </row>
    <row r="762" spans="1:1" hidden="1" x14ac:dyDescent="0.25">
      <c r="A762" s="29"/>
    </row>
    <row r="763" spans="1:1" hidden="1" x14ac:dyDescent="0.25">
      <c r="A763" s="29"/>
    </row>
    <row r="764" spans="1:1" hidden="1" x14ac:dyDescent="0.25">
      <c r="A764" s="29"/>
    </row>
    <row r="765" spans="1:1" hidden="1" x14ac:dyDescent="0.25">
      <c r="A765" s="29"/>
    </row>
    <row r="766" spans="1:1" hidden="1" x14ac:dyDescent="0.25">
      <c r="A766" s="29"/>
    </row>
    <row r="767" spans="1:1" hidden="1" x14ac:dyDescent="0.25">
      <c r="A767" s="29"/>
    </row>
    <row r="768" spans="1:1" hidden="1" x14ac:dyDescent="0.25">
      <c r="A768" s="29"/>
    </row>
    <row r="769" spans="1:1" hidden="1" x14ac:dyDescent="0.25">
      <c r="A769" s="29"/>
    </row>
    <row r="770" spans="1:1" hidden="1" x14ac:dyDescent="0.25">
      <c r="A770" s="29"/>
    </row>
    <row r="771" spans="1:1" hidden="1" x14ac:dyDescent="0.25">
      <c r="A771" s="29"/>
    </row>
    <row r="772" spans="1:1" hidden="1" x14ac:dyDescent="0.25">
      <c r="A772" s="29"/>
    </row>
    <row r="773" spans="1:1" hidden="1" x14ac:dyDescent="0.25">
      <c r="A773" s="29"/>
    </row>
    <row r="774" spans="1:1" hidden="1" x14ac:dyDescent="0.25">
      <c r="A774" s="29"/>
    </row>
    <row r="775" spans="1:1" hidden="1" x14ac:dyDescent="0.25">
      <c r="A775" s="29"/>
    </row>
    <row r="776" spans="1:1" hidden="1" x14ac:dyDescent="0.25">
      <c r="A776" s="29"/>
    </row>
    <row r="777" spans="1:1" hidden="1" x14ac:dyDescent="0.25">
      <c r="A777" s="29"/>
    </row>
    <row r="778" spans="1:1" hidden="1" x14ac:dyDescent="0.25">
      <c r="A778" s="29"/>
    </row>
    <row r="779" spans="1:1" hidden="1" x14ac:dyDescent="0.25">
      <c r="A779" s="29"/>
    </row>
    <row r="780" spans="1:1" hidden="1" x14ac:dyDescent="0.25">
      <c r="A780" s="29"/>
    </row>
    <row r="781" spans="1:1" hidden="1" x14ac:dyDescent="0.25">
      <c r="A781" s="29"/>
    </row>
    <row r="782" spans="1:1" hidden="1" x14ac:dyDescent="0.25">
      <c r="A782" s="29"/>
    </row>
    <row r="783" spans="1:1" hidden="1" x14ac:dyDescent="0.25">
      <c r="A783" s="29"/>
    </row>
    <row r="784" spans="1:1" hidden="1" x14ac:dyDescent="0.25">
      <c r="A784" s="29"/>
    </row>
    <row r="785" spans="1:1" hidden="1" x14ac:dyDescent="0.25">
      <c r="A785" s="29"/>
    </row>
    <row r="786" spans="1:1" hidden="1" x14ac:dyDescent="0.25">
      <c r="A786" s="29"/>
    </row>
    <row r="787" spans="1:1" hidden="1" x14ac:dyDescent="0.25">
      <c r="A787" s="29"/>
    </row>
    <row r="788" spans="1:1" hidden="1" x14ac:dyDescent="0.25">
      <c r="A788" s="29"/>
    </row>
    <row r="789" spans="1:1" hidden="1" x14ac:dyDescent="0.25">
      <c r="A789" s="29"/>
    </row>
    <row r="790" spans="1:1" hidden="1" x14ac:dyDescent="0.25">
      <c r="A790" s="29"/>
    </row>
    <row r="791" spans="1:1" hidden="1" x14ac:dyDescent="0.25">
      <c r="A791" s="29"/>
    </row>
    <row r="792" spans="1:1" hidden="1" x14ac:dyDescent="0.25">
      <c r="A792" s="29"/>
    </row>
    <row r="793" spans="1:1" hidden="1" x14ac:dyDescent="0.25">
      <c r="A793" s="29"/>
    </row>
    <row r="794" spans="1:1" hidden="1" x14ac:dyDescent="0.25">
      <c r="A794" s="29"/>
    </row>
    <row r="795" spans="1:1" hidden="1" x14ac:dyDescent="0.25">
      <c r="A795" s="29"/>
    </row>
    <row r="796" spans="1:1" hidden="1" x14ac:dyDescent="0.25">
      <c r="A796" s="29"/>
    </row>
    <row r="797" spans="1:1" hidden="1" x14ac:dyDescent="0.25">
      <c r="A797" s="29"/>
    </row>
    <row r="798" spans="1:1" hidden="1" x14ac:dyDescent="0.25">
      <c r="A798" s="29"/>
    </row>
    <row r="799" spans="1:1" hidden="1" x14ac:dyDescent="0.25">
      <c r="A799" s="29"/>
    </row>
    <row r="800" spans="1:1" hidden="1" x14ac:dyDescent="0.25">
      <c r="A800" s="29"/>
    </row>
    <row r="801" spans="1:1" hidden="1" x14ac:dyDescent="0.25">
      <c r="A801" s="29"/>
    </row>
    <row r="802" spans="1:1" hidden="1" x14ac:dyDescent="0.25">
      <c r="A802" s="29"/>
    </row>
    <row r="803" spans="1:1" hidden="1" x14ac:dyDescent="0.25">
      <c r="A803" s="29"/>
    </row>
    <row r="804" spans="1:1" hidden="1" x14ac:dyDescent="0.25">
      <c r="A804" s="29"/>
    </row>
    <row r="805" spans="1:1" hidden="1" x14ac:dyDescent="0.25">
      <c r="A805" s="29"/>
    </row>
    <row r="806" spans="1:1" hidden="1" x14ac:dyDescent="0.25">
      <c r="A806" s="29"/>
    </row>
    <row r="807" spans="1:1" hidden="1" x14ac:dyDescent="0.25">
      <c r="A807" s="29"/>
    </row>
    <row r="808" spans="1:1" hidden="1" x14ac:dyDescent="0.25">
      <c r="A808" s="29"/>
    </row>
    <row r="809" spans="1:1" hidden="1" x14ac:dyDescent="0.25">
      <c r="A809" s="29"/>
    </row>
    <row r="810" spans="1:1" hidden="1" x14ac:dyDescent="0.25">
      <c r="A810" s="29"/>
    </row>
    <row r="811" spans="1:1" hidden="1" x14ac:dyDescent="0.25">
      <c r="A811" s="29"/>
    </row>
    <row r="812" spans="1:1" hidden="1" x14ac:dyDescent="0.25">
      <c r="A812" s="29"/>
    </row>
    <row r="813" spans="1:1" hidden="1" x14ac:dyDescent="0.25">
      <c r="A813" s="29"/>
    </row>
    <row r="814" spans="1:1" hidden="1" x14ac:dyDescent="0.25">
      <c r="A814" s="29"/>
    </row>
    <row r="815" spans="1:1" hidden="1" x14ac:dyDescent="0.25">
      <c r="A815" s="29"/>
    </row>
    <row r="816" spans="1:1" hidden="1" x14ac:dyDescent="0.25">
      <c r="A816" s="29"/>
    </row>
    <row r="817" spans="1:1" hidden="1" x14ac:dyDescent="0.25">
      <c r="A817" s="29"/>
    </row>
    <row r="818" spans="1:1" hidden="1" x14ac:dyDescent="0.25">
      <c r="A818" s="29"/>
    </row>
    <row r="819" spans="1:1" hidden="1" x14ac:dyDescent="0.25">
      <c r="A819" s="29"/>
    </row>
    <row r="820" spans="1:1" hidden="1" x14ac:dyDescent="0.25">
      <c r="A820" s="29"/>
    </row>
    <row r="821" spans="1:1" hidden="1" x14ac:dyDescent="0.25">
      <c r="A821" s="29"/>
    </row>
    <row r="822" spans="1:1" hidden="1" x14ac:dyDescent="0.25">
      <c r="A822" s="29"/>
    </row>
    <row r="823" spans="1:1" hidden="1" x14ac:dyDescent="0.25">
      <c r="A823" s="29"/>
    </row>
    <row r="824" spans="1:1" hidden="1" x14ac:dyDescent="0.25">
      <c r="A824" s="29"/>
    </row>
    <row r="825" spans="1:1" hidden="1" x14ac:dyDescent="0.25">
      <c r="A825" s="29"/>
    </row>
    <row r="826" spans="1:1" hidden="1" x14ac:dyDescent="0.25">
      <c r="A826" s="29"/>
    </row>
    <row r="827" spans="1:1" hidden="1" x14ac:dyDescent="0.25">
      <c r="A827" s="29"/>
    </row>
    <row r="828" spans="1:1" hidden="1" x14ac:dyDescent="0.25">
      <c r="A828" s="29"/>
    </row>
    <row r="829" spans="1:1" hidden="1" x14ac:dyDescent="0.25">
      <c r="A829" s="29"/>
    </row>
    <row r="830" spans="1:1" hidden="1" x14ac:dyDescent="0.25">
      <c r="A830" s="29"/>
    </row>
    <row r="831" spans="1:1" hidden="1" x14ac:dyDescent="0.25">
      <c r="A831" s="29"/>
    </row>
    <row r="832" spans="1:1" hidden="1" x14ac:dyDescent="0.25">
      <c r="A832" s="29"/>
    </row>
    <row r="833" spans="1:1" hidden="1" x14ac:dyDescent="0.25">
      <c r="A833" s="29"/>
    </row>
    <row r="834" spans="1:1" hidden="1" x14ac:dyDescent="0.25">
      <c r="A834" s="29"/>
    </row>
    <row r="835" spans="1:1" hidden="1" x14ac:dyDescent="0.25">
      <c r="A835" s="29"/>
    </row>
    <row r="836" spans="1:1" hidden="1" x14ac:dyDescent="0.25">
      <c r="A836" s="29"/>
    </row>
    <row r="837" spans="1:1" hidden="1" x14ac:dyDescent="0.25">
      <c r="A837" s="29"/>
    </row>
    <row r="838" spans="1:1" hidden="1" x14ac:dyDescent="0.25">
      <c r="A838" s="29"/>
    </row>
    <row r="839" spans="1:1" hidden="1" x14ac:dyDescent="0.25">
      <c r="A839" s="29"/>
    </row>
    <row r="840" spans="1:1" hidden="1" x14ac:dyDescent="0.25">
      <c r="A840" s="29"/>
    </row>
    <row r="841" spans="1:1" hidden="1" x14ac:dyDescent="0.25">
      <c r="A841" s="29"/>
    </row>
    <row r="842" spans="1:1" hidden="1" x14ac:dyDescent="0.25">
      <c r="A842" s="29"/>
    </row>
    <row r="843" spans="1:1" hidden="1" x14ac:dyDescent="0.25">
      <c r="A843" s="29"/>
    </row>
    <row r="844" spans="1:1" hidden="1" x14ac:dyDescent="0.25">
      <c r="A844" s="29"/>
    </row>
    <row r="845" spans="1:1" hidden="1" x14ac:dyDescent="0.25">
      <c r="A845" s="29"/>
    </row>
    <row r="846" spans="1:1" hidden="1" x14ac:dyDescent="0.25">
      <c r="A846" s="29"/>
    </row>
    <row r="847" spans="1:1" hidden="1" x14ac:dyDescent="0.25">
      <c r="A847" s="29"/>
    </row>
    <row r="848" spans="1:1" hidden="1" x14ac:dyDescent="0.25">
      <c r="A848" s="29"/>
    </row>
    <row r="849" spans="1:1" hidden="1" x14ac:dyDescent="0.25">
      <c r="A849" s="29"/>
    </row>
    <row r="850" spans="1:1" hidden="1" x14ac:dyDescent="0.25">
      <c r="A850" s="29"/>
    </row>
    <row r="851" spans="1:1" hidden="1" x14ac:dyDescent="0.25">
      <c r="A851" s="29"/>
    </row>
    <row r="852" spans="1:1" hidden="1" x14ac:dyDescent="0.25">
      <c r="A852" s="29"/>
    </row>
    <row r="853" spans="1:1" hidden="1" x14ac:dyDescent="0.25">
      <c r="A853" s="29"/>
    </row>
    <row r="854" spans="1:1" hidden="1" x14ac:dyDescent="0.25">
      <c r="A854" s="29"/>
    </row>
    <row r="855" spans="1:1" hidden="1" x14ac:dyDescent="0.25">
      <c r="A855" s="29"/>
    </row>
    <row r="856" spans="1:1" hidden="1" x14ac:dyDescent="0.25">
      <c r="A856" s="29"/>
    </row>
    <row r="857" spans="1:1" hidden="1" x14ac:dyDescent="0.25">
      <c r="A857" s="29"/>
    </row>
    <row r="858" spans="1:1" hidden="1" x14ac:dyDescent="0.25">
      <c r="A858" s="29"/>
    </row>
    <row r="859" spans="1:1" hidden="1" x14ac:dyDescent="0.25">
      <c r="A859" s="29"/>
    </row>
    <row r="860" spans="1:1" hidden="1" x14ac:dyDescent="0.25">
      <c r="A860" s="29"/>
    </row>
    <row r="861" spans="1:1" hidden="1" x14ac:dyDescent="0.25">
      <c r="A861" s="29"/>
    </row>
    <row r="862" spans="1:1" hidden="1" x14ac:dyDescent="0.25">
      <c r="A862" s="29"/>
    </row>
    <row r="863" spans="1:1" hidden="1" x14ac:dyDescent="0.25">
      <c r="A863" s="29"/>
    </row>
    <row r="864" spans="1:1" hidden="1" x14ac:dyDescent="0.25">
      <c r="A864" s="29"/>
    </row>
    <row r="865" spans="1:1" hidden="1" x14ac:dyDescent="0.25">
      <c r="A865" s="29"/>
    </row>
    <row r="866" spans="1:1" hidden="1" x14ac:dyDescent="0.25">
      <c r="A866" s="29"/>
    </row>
    <row r="867" spans="1:1" hidden="1" x14ac:dyDescent="0.25">
      <c r="A867" s="29"/>
    </row>
    <row r="868" spans="1:1" hidden="1" x14ac:dyDescent="0.25">
      <c r="A868" s="29"/>
    </row>
    <row r="869" spans="1:1" hidden="1" x14ac:dyDescent="0.25">
      <c r="A869" s="29"/>
    </row>
    <row r="870" spans="1:1" hidden="1" x14ac:dyDescent="0.25">
      <c r="A870" s="29"/>
    </row>
    <row r="871" spans="1:1" hidden="1" x14ac:dyDescent="0.25">
      <c r="A871" s="29"/>
    </row>
    <row r="872" spans="1:1" hidden="1" x14ac:dyDescent="0.25">
      <c r="A872" s="29"/>
    </row>
    <row r="873" spans="1:1" hidden="1" x14ac:dyDescent="0.25">
      <c r="A873" s="29"/>
    </row>
    <row r="874" spans="1:1" hidden="1" x14ac:dyDescent="0.25">
      <c r="A874" s="29"/>
    </row>
    <row r="875" spans="1:1" hidden="1" x14ac:dyDescent="0.25">
      <c r="A875" s="29"/>
    </row>
    <row r="876" spans="1:1" hidden="1" x14ac:dyDescent="0.25">
      <c r="A876" s="29"/>
    </row>
    <row r="877" spans="1:1" hidden="1" x14ac:dyDescent="0.25">
      <c r="A877" s="29"/>
    </row>
    <row r="878" spans="1:1" hidden="1" x14ac:dyDescent="0.25">
      <c r="A878" s="29"/>
    </row>
    <row r="879" spans="1:1" hidden="1" x14ac:dyDescent="0.25">
      <c r="A879" s="29"/>
    </row>
    <row r="880" spans="1:1" hidden="1" x14ac:dyDescent="0.25">
      <c r="A880" s="29"/>
    </row>
    <row r="881" spans="1:1" hidden="1" x14ac:dyDescent="0.25">
      <c r="A881" s="29"/>
    </row>
    <row r="882" spans="1:1" hidden="1" x14ac:dyDescent="0.25">
      <c r="A882" s="29"/>
    </row>
    <row r="883" spans="1:1" hidden="1" x14ac:dyDescent="0.25">
      <c r="A883" s="29"/>
    </row>
    <row r="884" spans="1:1" hidden="1" x14ac:dyDescent="0.25">
      <c r="A884" s="29"/>
    </row>
    <row r="885" spans="1:1" hidden="1" x14ac:dyDescent="0.25">
      <c r="A885" s="29"/>
    </row>
    <row r="886" spans="1:1" hidden="1" x14ac:dyDescent="0.25">
      <c r="A886" s="29"/>
    </row>
    <row r="887" spans="1:1" hidden="1" x14ac:dyDescent="0.25">
      <c r="A887" s="29"/>
    </row>
    <row r="888" spans="1:1" hidden="1" x14ac:dyDescent="0.25">
      <c r="A888" s="29"/>
    </row>
    <row r="889" spans="1:1" hidden="1" x14ac:dyDescent="0.25">
      <c r="A889" s="29"/>
    </row>
    <row r="890" spans="1:1" hidden="1" x14ac:dyDescent="0.25">
      <c r="A890" s="29"/>
    </row>
    <row r="891" spans="1:1" hidden="1" x14ac:dyDescent="0.25">
      <c r="A891" s="29"/>
    </row>
    <row r="892" spans="1:1" hidden="1" x14ac:dyDescent="0.25">
      <c r="A892" s="29"/>
    </row>
    <row r="893" spans="1:1" hidden="1" x14ac:dyDescent="0.25">
      <c r="A893" s="29"/>
    </row>
    <row r="894" spans="1:1" hidden="1" x14ac:dyDescent="0.25">
      <c r="A894" s="29"/>
    </row>
    <row r="895" spans="1:1" hidden="1" x14ac:dyDescent="0.25">
      <c r="A895" s="29"/>
    </row>
    <row r="896" spans="1:1" hidden="1" x14ac:dyDescent="0.25">
      <c r="A896" s="29"/>
    </row>
    <row r="897" spans="1:1" hidden="1" x14ac:dyDescent="0.25">
      <c r="A897" s="29"/>
    </row>
    <row r="898" spans="1:1" hidden="1" x14ac:dyDescent="0.25">
      <c r="A898" s="29"/>
    </row>
    <row r="899" spans="1:1" hidden="1" x14ac:dyDescent="0.25">
      <c r="A899" s="29"/>
    </row>
    <row r="900" spans="1:1" hidden="1" x14ac:dyDescent="0.25">
      <c r="A900" s="29"/>
    </row>
    <row r="901" spans="1:1" hidden="1" x14ac:dyDescent="0.25">
      <c r="A901" s="29"/>
    </row>
    <row r="902" spans="1:1" hidden="1" x14ac:dyDescent="0.25">
      <c r="A902" s="29"/>
    </row>
    <row r="903" spans="1:1" hidden="1" x14ac:dyDescent="0.25">
      <c r="A903" s="29"/>
    </row>
    <row r="904" spans="1:1" hidden="1" x14ac:dyDescent="0.25">
      <c r="A904" s="29"/>
    </row>
    <row r="905" spans="1:1" hidden="1" x14ac:dyDescent="0.25">
      <c r="A905" s="29"/>
    </row>
    <row r="906" spans="1:1" hidden="1" x14ac:dyDescent="0.25">
      <c r="A906" s="29"/>
    </row>
    <row r="907" spans="1:1" hidden="1" x14ac:dyDescent="0.25">
      <c r="A907" s="29"/>
    </row>
    <row r="908" spans="1:1" hidden="1" x14ac:dyDescent="0.25">
      <c r="A908" s="29"/>
    </row>
    <row r="909" spans="1:1" hidden="1" x14ac:dyDescent="0.25">
      <c r="A909" s="29"/>
    </row>
    <row r="910" spans="1:1" hidden="1" x14ac:dyDescent="0.25">
      <c r="A910" s="29"/>
    </row>
    <row r="911" spans="1:1" hidden="1" x14ac:dyDescent="0.25">
      <c r="A911" s="29"/>
    </row>
    <row r="912" spans="1:1" hidden="1" x14ac:dyDescent="0.25">
      <c r="A912" s="29"/>
    </row>
    <row r="913" spans="1:1" hidden="1" x14ac:dyDescent="0.25">
      <c r="A913" s="29"/>
    </row>
    <row r="914" spans="1:1" hidden="1" x14ac:dyDescent="0.25">
      <c r="A914" s="29"/>
    </row>
    <row r="915" spans="1:1" hidden="1" x14ac:dyDescent="0.25">
      <c r="A915" s="29"/>
    </row>
    <row r="916" spans="1:1" hidden="1" x14ac:dyDescent="0.25">
      <c r="A916" s="29"/>
    </row>
    <row r="917" spans="1:1" hidden="1" x14ac:dyDescent="0.25">
      <c r="A917" s="29"/>
    </row>
    <row r="918" spans="1:1" hidden="1" x14ac:dyDescent="0.25">
      <c r="A918" s="29"/>
    </row>
    <row r="919" spans="1:1" hidden="1" x14ac:dyDescent="0.25">
      <c r="A919" s="29"/>
    </row>
    <row r="920" spans="1:1" hidden="1" x14ac:dyDescent="0.25">
      <c r="A920" s="29"/>
    </row>
    <row r="921" spans="1:1" hidden="1" x14ac:dyDescent="0.25">
      <c r="A921" s="29"/>
    </row>
    <row r="922" spans="1:1" hidden="1" x14ac:dyDescent="0.25">
      <c r="A922" s="29"/>
    </row>
    <row r="923" spans="1:1" hidden="1" x14ac:dyDescent="0.25">
      <c r="A923" s="29"/>
    </row>
    <row r="924" spans="1:1" hidden="1" x14ac:dyDescent="0.25">
      <c r="A924" s="29"/>
    </row>
    <row r="925" spans="1:1" hidden="1" x14ac:dyDescent="0.25">
      <c r="A925" s="29"/>
    </row>
    <row r="926" spans="1:1" hidden="1" x14ac:dyDescent="0.25">
      <c r="A926" s="29"/>
    </row>
    <row r="927" spans="1:1" hidden="1" x14ac:dyDescent="0.25">
      <c r="A927" s="29"/>
    </row>
    <row r="928" spans="1:1" hidden="1" x14ac:dyDescent="0.25">
      <c r="A928" s="29"/>
    </row>
    <row r="929" spans="1:1" hidden="1" x14ac:dyDescent="0.25">
      <c r="A929" s="29"/>
    </row>
    <row r="930" spans="1:1" hidden="1" x14ac:dyDescent="0.25">
      <c r="A930" s="29"/>
    </row>
    <row r="931" spans="1:1" hidden="1" x14ac:dyDescent="0.25">
      <c r="A931" s="29"/>
    </row>
    <row r="932" spans="1:1" hidden="1" x14ac:dyDescent="0.25">
      <c r="A932" s="29"/>
    </row>
    <row r="933" spans="1:1" hidden="1" x14ac:dyDescent="0.25">
      <c r="A933" s="29"/>
    </row>
    <row r="934" spans="1:1" hidden="1" x14ac:dyDescent="0.25">
      <c r="A934" s="29"/>
    </row>
    <row r="935" spans="1:1" hidden="1" x14ac:dyDescent="0.25">
      <c r="A935" s="29"/>
    </row>
    <row r="936" spans="1:1" hidden="1" x14ac:dyDescent="0.25">
      <c r="A936" s="29"/>
    </row>
    <row r="937" spans="1:1" hidden="1" x14ac:dyDescent="0.25">
      <c r="A937" s="29"/>
    </row>
    <row r="938" spans="1:1" hidden="1" x14ac:dyDescent="0.25">
      <c r="A938" s="29"/>
    </row>
    <row r="939" spans="1:1" hidden="1" x14ac:dyDescent="0.25">
      <c r="A939" s="29"/>
    </row>
    <row r="940" spans="1:1" hidden="1" x14ac:dyDescent="0.25">
      <c r="A940" s="29"/>
    </row>
    <row r="941" spans="1:1" hidden="1" x14ac:dyDescent="0.25">
      <c r="A941" s="29"/>
    </row>
    <row r="942" spans="1:1" hidden="1" x14ac:dyDescent="0.25">
      <c r="A942" s="29"/>
    </row>
    <row r="943" spans="1:1" hidden="1" x14ac:dyDescent="0.25">
      <c r="A943" s="29"/>
    </row>
    <row r="944" spans="1:1" hidden="1" x14ac:dyDescent="0.25">
      <c r="A944" s="29"/>
    </row>
    <row r="945" spans="1:1" hidden="1" x14ac:dyDescent="0.25">
      <c r="A945" s="29"/>
    </row>
    <row r="946" spans="1:1" hidden="1" x14ac:dyDescent="0.25">
      <c r="A946" s="29"/>
    </row>
    <row r="947" spans="1:1" hidden="1" x14ac:dyDescent="0.25">
      <c r="A947" s="29"/>
    </row>
    <row r="948" spans="1:1" hidden="1" x14ac:dyDescent="0.25">
      <c r="A948" s="29"/>
    </row>
    <row r="949" spans="1:1" hidden="1" x14ac:dyDescent="0.25">
      <c r="A949" s="29"/>
    </row>
    <row r="950" spans="1:1" hidden="1" x14ac:dyDescent="0.25">
      <c r="A950" s="29"/>
    </row>
    <row r="951" spans="1:1" hidden="1" x14ac:dyDescent="0.25">
      <c r="A951" s="29"/>
    </row>
    <row r="952" spans="1:1" hidden="1" x14ac:dyDescent="0.25">
      <c r="A952" s="29"/>
    </row>
    <row r="953" spans="1:1" hidden="1" x14ac:dyDescent="0.25">
      <c r="A953" s="29"/>
    </row>
    <row r="954" spans="1:1" hidden="1" x14ac:dyDescent="0.25">
      <c r="A954" s="29"/>
    </row>
    <row r="955" spans="1:1" hidden="1" x14ac:dyDescent="0.25">
      <c r="A955" s="29"/>
    </row>
    <row r="956" spans="1:1" hidden="1" x14ac:dyDescent="0.25">
      <c r="A956" s="29"/>
    </row>
    <row r="957" spans="1:1" hidden="1" x14ac:dyDescent="0.25">
      <c r="A957" s="29"/>
    </row>
    <row r="958" spans="1:1" hidden="1" x14ac:dyDescent="0.25">
      <c r="A958" s="29"/>
    </row>
    <row r="959" spans="1:1" hidden="1" x14ac:dyDescent="0.25">
      <c r="A959" s="29"/>
    </row>
    <row r="960" spans="1:1" hidden="1" x14ac:dyDescent="0.25">
      <c r="A960" s="29"/>
    </row>
    <row r="961" spans="1:1" hidden="1" x14ac:dyDescent="0.25">
      <c r="A961" s="29"/>
    </row>
    <row r="962" spans="1:1" hidden="1" x14ac:dyDescent="0.25">
      <c r="A962" s="29"/>
    </row>
    <row r="963" spans="1:1" hidden="1" x14ac:dyDescent="0.25">
      <c r="A963" s="29"/>
    </row>
    <row r="964" spans="1:1" hidden="1" x14ac:dyDescent="0.25">
      <c r="A964" s="29"/>
    </row>
    <row r="965" spans="1:1" hidden="1" x14ac:dyDescent="0.25">
      <c r="A965" s="29"/>
    </row>
    <row r="966" spans="1:1" hidden="1" x14ac:dyDescent="0.25">
      <c r="A966" s="29"/>
    </row>
    <row r="967" spans="1:1" hidden="1" x14ac:dyDescent="0.25">
      <c r="A967" s="29"/>
    </row>
    <row r="968" spans="1:1" hidden="1" x14ac:dyDescent="0.25">
      <c r="A968" s="29"/>
    </row>
    <row r="969" spans="1:1" hidden="1" x14ac:dyDescent="0.25">
      <c r="A969" s="29"/>
    </row>
    <row r="970" spans="1:1" hidden="1" x14ac:dyDescent="0.25">
      <c r="A970" s="29"/>
    </row>
    <row r="971" spans="1:1" hidden="1" x14ac:dyDescent="0.25">
      <c r="A971" s="29"/>
    </row>
    <row r="972" spans="1:1" hidden="1" x14ac:dyDescent="0.25">
      <c r="A972" s="29"/>
    </row>
    <row r="973" spans="1:1" hidden="1" x14ac:dyDescent="0.25">
      <c r="A973" s="29"/>
    </row>
    <row r="974" spans="1:1" hidden="1" x14ac:dyDescent="0.25">
      <c r="A974" s="29"/>
    </row>
    <row r="975" spans="1:1" hidden="1" x14ac:dyDescent="0.25">
      <c r="A975" s="29"/>
    </row>
    <row r="976" spans="1:1" hidden="1" x14ac:dyDescent="0.25">
      <c r="A976" s="29"/>
    </row>
    <row r="977" spans="1:1" hidden="1" x14ac:dyDescent="0.25">
      <c r="A977" s="29"/>
    </row>
    <row r="978" spans="1:1" hidden="1" x14ac:dyDescent="0.25">
      <c r="A978" s="29"/>
    </row>
    <row r="979" spans="1:1" hidden="1" x14ac:dyDescent="0.25">
      <c r="A979" s="29"/>
    </row>
    <row r="980" spans="1:1" hidden="1" x14ac:dyDescent="0.25">
      <c r="A980" s="29"/>
    </row>
    <row r="981" spans="1:1" hidden="1" x14ac:dyDescent="0.25">
      <c r="A981" s="29"/>
    </row>
    <row r="982" spans="1:1" hidden="1" x14ac:dyDescent="0.25">
      <c r="A982" s="29"/>
    </row>
    <row r="983" spans="1:1" hidden="1" x14ac:dyDescent="0.25">
      <c r="A983" s="29"/>
    </row>
    <row r="984" spans="1:1" hidden="1" x14ac:dyDescent="0.25">
      <c r="A984" s="29"/>
    </row>
    <row r="985" spans="1:1" hidden="1" x14ac:dyDescent="0.25">
      <c r="A985" s="29"/>
    </row>
    <row r="986" spans="1:1" hidden="1" x14ac:dyDescent="0.25">
      <c r="A986" s="29"/>
    </row>
    <row r="987" spans="1:1" hidden="1" x14ac:dyDescent="0.25">
      <c r="A987" s="29"/>
    </row>
    <row r="988" spans="1:1" hidden="1" x14ac:dyDescent="0.25">
      <c r="A988" s="29"/>
    </row>
    <row r="989" spans="1:1" hidden="1" x14ac:dyDescent="0.25">
      <c r="A989" s="29"/>
    </row>
    <row r="990" spans="1:1" hidden="1" x14ac:dyDescent="0.25">
      <c r="A990" s="29"/>
    </row>
    <row r="991" spans="1:1" hidden="1" x14ac:dyDescent="0.25">
      <c r="A991" s="29"/>
    </row>
    <row r="992" spans="1:1" hidden="1" x14ac:dyDescent="0.25">
      <c r="A992" s="29"/>
    </row>
    <row r="993" spans="1:1" hidden="1" x14ac:dyDescent="0.25">
      <c r="A993" s="29"/>
    </row>
    <row r="994" spans="1:1" hidden="1" x14ac:dyDescent="0.25">
      <c r="A994" s="29"/>
    </row>
    <row r="995" spans="1:1" hidden="1" x14ac:dyDescent="0.25">
      <c r="A995" s="29"/>
    </row>
    <row r="996" spans="1:1" hidden="1" x14ac:dyDescent="0.25">
      <c r="A996" s="29"/>
    </row>
    <row r="997" spans="1:1" hidden="1" x14ac:dyDescent="0.25">
      <c r="A997" s="29"/>
    </row>
    <row r="998" spans="1:1" hidden="1" x14ac:dyDescent="0.25">
      <c r="A998" s="29"/>
    </row>
    <row r="999" spans="1:1" hidden="1" x14ac:dyDescent="0.25">
      <c r="A999" s="29"/>
    </row>
    <row r="1000" spans="1:1" hidden="1" x14ac:dyDescent="0.25">
      <c r="A1000" s="29"/>
    </row>
    <row r="1001" spans="1:1" hidden="1" x14ac:dyDescent="0.25">
      <c r="A1001" s="29"/>
    </row>
    <row r="1002" spans="1:1" hidden="1" x14ac:dyDescent="0.25">
      <c r="A1002" s="29"/>
    </row>
    <row r="1003" spans="1:1" hidden="1" x14ac:dyDescent="0.25">
      <c r="A1003" s="29"/>
    </row>
    <row r="1004" spans="1:1" hidden="1" x14ac:dyDescent="0.25">
      <c r="A1004" s="29"/>
    </row>
    <row r="1005" spans="1:1" hidden="1" x14ac:dyDescent="0.25">
      <c r="A1005" s="29"/>
    </row>
    <row r="1006" spans="1:1" hidden="1" x14ac:dyDescent="0.25">
      <c r="A1006" s="29"/>
    </row>
    <row r="1007" spans="1:1" hidden="1" x14ac:dyDescent="0.25">
      <c r="A1007" s="29"/>
    </row>
    <row r="1008" spans="1:1" hidden="1" x14ac:dyDescent="0.25">
      <c r="A1008" s="29"/>
    </row>
    <row r="1009" spans="1:1" hidden="1" x14ac:dyDescent="0.25">
      <c r="A1009" s="29"/>
    </row>
    <row r="1010" spans="1:1" hidden="1" x14ac:dyDescent="0.25">
      <c r="A1010" s="29"/>
    </row>
    <row r="1011" spans="1:1" hidden="1" x14ac:dyDescent="0.25">
      <c r="A1011" s="29"/>
    </row>
    <row r="1012" spans="1:1" hidden="1" x14ac:dyDescent="0.25">
      <c r="A1012" s="29"/>
    </row>
    <row r="1013" spans="1:1" hidden="1" x14ac:dyDescent="0.25">
      <c r="A1013" s="29"/>
    </row>
    <row r="1014" spans="1:1" hidden="1" x14ac:dyDescent="0.25">
      <c r="A1014" s="29"/>
    </row>
    <row r="1015" spans="1:1" hidden="1" x14ac:dyDescent="0.25">
      <c r="A1015" s="29"/>
    </row>
    <row r="1016" spans="1:1" hidden="1" x14ac:dyDescent="0.25">
      <c r="A1016" s="29"/>
    </row>
    <row r="1017" spans="1:1" hidden="1" x14ac:dyDescent="0.25">
      <c r="A1017" s="29"/>
    </row>
    <row r="1018" spans="1:1" hidden="1" x14ac:dyDescent="0.25">
      <c r="A1018" s="29"/>
    </row>
    <row r="1019" spans="1:1" hidden="1" x14ac:dyDescent="0.25">
      <c r="A1019" s="29"/>
    </row>
    <row r="1020" spans="1:1" hidden="1" x14ac:dyDescent="0.25">
      <c r="A1020" s="29"/>
    </row>
    <row r="1021" spans="1:1" hidden="1" x14ac:dyDescent="0.25">
      <c r="A1021" s="29"/>
    </row>
    <row r="1022" spans="1:1" hidden="1" x14ac:dyDescent="0.25">
      <c r="A1022" s="29"/>
    </row>
    <row r="1023" spans="1:1" hidden="1" x14ac:dyDescent="0.25">
      <c r="A1023" s="29"/>
    </row>
    <row r="1024" spans="1:1" hidden="1" x14ac:dyDescent="0.25">
      <c r="A1024" s="29"/>
    </row>
    <row r="1025" spans="1:1" hidden="1" x14ac:dyDescent="0.25">
      <c r="A1025" s="29"/>
    </row>
    <row r="1026" spans="1:1" hidden="1" x14ac:dyDescent="0.25">
      <c r="A1026" s="29"/>
    </row>
    <row r="1027" spans="1:1" hidden="1" x14ac:dyDescent="0.25">
      <c r="A1027" s="29"/>
    </row>
    <row r="1028" spans="1:1" hidden="1" x14ac:dyDescent="0.25">
      <c r="A1028" s="29"/>
    </row>
    <row r="1029" spans="1:1" hidden="1" x14ac:dyDescent="0.25">
      <c r="A1029" s="29"/>
    </row>
    <row r="1030" spans="1:1" hidden="1" x14ac:dyDescent="0.25">
      <c r="A1030" s="29"/>
    </row>
    <row r="1031" spans="1:1" hidden="1" x14ac:dyDescent="0.25">
      <c r="A1031" s="29"/>
    </row>
    <row r="1032" spans="1:1" hidden="1" x14ac:dyDescent="0.25">
      <c r="A1032" s="29"/>
    </row>
    <row r="1033" spans="1:1" hidden="1" x14ac:dyDescent="0.25">
      <c r="A1033" s="29"/>
    </row>
    <row r="1034" spans="1:1" hidden="1" x14ac:dyDescent="0.25">
      <c r="A1034" s="29"/>
    </row>
    <row r="1035" spans="1:1" hidden="1" x14ac:dyDescent="0.25">
      <c r="A1035" s="29"/>
    </row>
    <row r="1036" spans="1:1" hidden="1" x14ac:dyDescent="0.25">
      <c r="A1036" s="29"/>
    </row>
    <row r="1037" spans="1:1" hidden="1" x14ac:dyDescent="0.25">
      <c r="A1037" s="29"/>
    </row>
    <row r="1038" spans="1:1" hidden="1" x14ac:dyDescent="0.25">
      <c r="A1038" s="29"/>
    </row>
    <row r="1039" spans="1:1" hidden="1" x14ac:dyDescent="0.25">
      <c r="A1039" s="29"/>
    </row>
    <row r="1040" spans="1:1" hidden="1" x14ac:dyDescent="0.25">
      <c r="A1040" s="29"/>
    </row>
    <row r="1041" spans="1:1" hidden="1" x14ac:dyDescent="0.25">
      <c r="A1041" s="29"/>
    </row>
    <row r="1042" spans="1:1" hidden="1" x14ac:dyDescent="0.25">
      <c r="A1042" s="29"/>
    </row>
    <row r="1043" spans="1:1" hidden="1" x14ac:dyDescent="0.25">
      <c r="A1043" s="29"/>
    </row>
    <row r="1044" spans="1:1" hidden="1" x14ac:dyDescent="0.25">
      <c r="A1044" s="29"/>
    </row>
    <row r="1045" spans="1:1" hidden="1" x14ac:dyDescent="0.25">
      <c r="A1045" s="29"/>
    </row>
    <row r="1046" spans="1:1" hidden="1" x14ac:dyDescent="0.25">
      <c r="A1046" s="29"/>
    </row>
    <row r="1047" spans="1:1" hidden="1" x14ac:dyDescent="0.25">
      <c r="A1047" s="29"/>
    </row>
    <row r="1048" spans="1:1" hidden="1" x14ac:dyDescent="0.25">
      <c r="A1048" s="29"/>
    </row>
    <row r="1049" spans="1:1" hidden="1" x14ac:dyDescent="0.25">
      <c r="A1049" s="29"/>
    </row>
    <row r="1050" spans="1:1" hidden="1" x14ac:dyDescent="0.25">
      <c r="A1050" s="29"/>
    </row>
    <row r="1051" spans="1:1" hidden="1" x14ac:dyDescent="0.25">
      <c r="A1051" s="29"/>
    </row>
    <row r="1052" spans="1:1" hidden="1" x14ac:dyDescent="0.25">
      <c r="A1052" s="29"/>
    </row>
    <row r="1053" spans="1:1" hidden="1" x14ac:dyDescent="0.25">
      <c r="A1053" s="29"/>
    </row>
    <row r="1054" spans="1:1" hidden="1" x14ac:dyDescent="0.25">
      <c r="A1054" s="29"/>
    </row>
    <row r="1055" spans="1:1" hidden="1" x14ac:dyDescent="0.25">
      <c r="A1055" s="29"/>
    </row>
    <row r="1056" spans="1:1" hidden="1" x14ac:dyDescent="0.25">
      <c r="A1056" s="29"/>
    </row>
    <row r="1057" spans="1:1" hidden="1" x14ac:dyDescent="0.25">
      <c r="A1057" s="29"/>
    </row>
    <row r="1058" spans="1:1" hidden="1" x14ac:dyDescent="0.25">
      <c r="A1058" s="29"/>
    </row>
    <row r="1059" spans="1:1" hidden="1" x14ac:dyDescent="0.25">
      <c r="A1059" s="29"/>
    </row>
    <row r="1060" spans="1:1" hidden="1" x14ac:dyDescent="0.25">
      <c r="A1060" s="29"/>
    </row>
    <row r="1061" spans="1:1" hidden="1" x14ac:dyDescent="0.25">
      <c r="A1061" s="29"/>
    </row>
    <row r="1062" spans="1:1" hidden="1" x14ac:dyDescent="0.25">
      <c r="A1062" s="29"/>
    </row>
    <row r="1063" spans="1:1" hidden="1" x14ac:dyDescent="0.25">
      <c r="A1063" s="29"/>
    </row>
    <row r="1064" spans="1:1" hidden="1" x14ac:dyDescent="0.25">
      <c r="A1064" s="29"/>
    </row>
    <row r="1065" spans="1:1" hidden="1" x14ac:dyDescent="0.25">
      <c r="A1065" s="29"/>
    </row>
    <row r="1066" spans="1:1" hidden="1" x14ac:dyDescent="0.25">
      <c r="A1066" s="29"/>
    </row>
    <row r="1067" spans="1:1" hidden="1" x14ac:dyDescent="0.25">
      <c r="A1067" s="29"/>
    </row>
    <row r="1068" spans="1:1" hidden="1" x14ac:dyDescent="0.25">
      <c r="A1068" s="29"/>
    </row>
    <row r="1069" spans="1:1" hidden="1" x14ac:dyDescent="0.25">
      <c r="A1069" s="29"/>
    </row>
    <row r="1070" spans="1:1" hidden="1" x14ac:dyDescent="0.25">
      <c r="A1070" s="29"/>
    </row>
    <row r="1071" spans="1:1" hidden="1" x14ac:dyDescent="0.25">
      <c r="A1071" s="29"/>
    </row>
    <row r="1072" spans="1:1" hidden="1" x14ac:dyDescent="0.25">
      <c r="A1072" s="29"/>
    </row>
    <row r="1073" spans="1:1" hidden="1" x14ac:dyDescent="0.25">
      <c r="A1073" s="29"/>
    </row>
    <row r="1074" spans="1:1" hidden="1" x14ac:dyDescent="0.25">
      <c r="A1074" s="29"/>
    </row>
    <row r="1075" spans="1:1" hidden="1" x14ac:dyDescent="0.25">
      <c r="A1075" s="29"/>
    </row>
    <row r="1076" spans="1:1" hidden="1" x14ac:dyDescent="0.25">
      <c r="A1076" s="29"/>
    </row>
    <row r="1077" spans="1:1" hidden="1" x14ac:dyDescent="0.25">
      <c r="A1077" s="29"/>
    </row>
    <row r="1078" spans="1:1" hidden="1" x14ac:dyDescent="0.25">
      <c r="A1078" s="29"/>
    </row>
    <row r="1079" spans="1:1" hidden="1" x14ac:dyDescent="0.25">
      <c r="A1079" s="29"/>
    </row>
    <row r="1080" spans="1:1" hidden="1" x14ac:dyDescent="0.25">
      <c r="A1080" s="29"/>
    </row>
    <row r="1081" spans="1:1" hidden="1" x14ac:dyDescent="0.25">
      <c r="A1081" s="29"/>
    </row>
    <row r="1082" spans="1:1" hidden="1" x14ac:dyDescent="0.25">
      <c r="A1082" s="29"/>
    </row>
    <row r="1083" spans="1:1" hidden="1" x14ac:dyDescent="0.25">
      <c r="A1083" s="29"/>
    </row>
    <row r="1084" spans="1:1" hidden="1" x14ac:dyDescent="0.25">
      <c r="A1084" s="29"/>
    </row>
    <row r="1085" spans="1:1" hidden="1" x14ac:dyDescent="0.25">
      <c r="A1085" s="29"/>
    </row>
    <row r="1086" spans="1:1" hidden="1" x14ac:dyDescent="0.25">
      <c r="A1086" s="29"/>
    </row>
    <row r="1087" spans="1:1" hidden="1" x14ac:dyDescent="0.25">
      <c r="A1087" s="29"/>
    </row>
    <row r="1088" spans="1:1" hidden="1" x14ac:dyDescent="0.25">
      <c r="A1088" s="29"/>
    </row>
    <row r="1089" spans="1:1" hidden="1" x14ac:dyDescent="0.25">
      <c r="A1089" s="29"/>
    </row>
    <row r="1090" spans="1:1" hidden="1" x14ac:dyDescent="0.25">
      <c r="A1090" s="29"/>
    </row>
    <row r="1091" spans="1:1" hidden="1" x14ac:dyDescent="0.25">
      <c r="A1091" s="29"/>
    </row>
    <row r="1092" spans="1:1" hidden="1" x14ac:dyDescent="0.25">
      <c r="A1092" s="29"/>
    </row>
    <row r="1093" spans="1:1" hidden="1" x14ac:dyDescent="0.25">
      <c r="A1093" s="29"/>
    </row>
    <row r="1094" spans="1:1" hidden="1" x14ac:dyDescent="0.25">
      <c r="A1094" s="29"/>
    </row>
    <row r="1095" spans="1:1" hidden="1" x14ac:dyDescent="0.25">
      <c r="A1095" s="29"/>
    </row>
    <row r="1096" spans="1:1" hidden="1" x14ac:dyDescent="0.25">
      <c r="A1096" s="29"/>
    </row>
    <row r="1097" spans="1:1" hidden="1" x14ac:dyDescent="0.25">
      <c r="A1097" s="29"/>
    </row>
    <row r="1098" spans="1:1" hidden="1" x14ac:dyDescent="0.25">
      <c r="A1098" s="29"/>
    </row>
    <row r="1099" spans="1:1" hidden="1" x14ac:dyDescent="0.25">
      <c r="A1099" s="29"/>
    </row>
    <row r="1100" spans="1:1" hidden="1" x14ac:dyDescent="0.25">
      <c r="A1100" s="29"/>
    </row>
    <row r="1101" spans="1:1" hidden="1" x14ac:dyDescent="0.25">
      <c r="A1101" s="29"/>
    </row>
    <row r="1102" spans="1:1" hidden="1" x14ac:dyDescent="0.25">
      <c r="A1102" s="29"/>
    </row>
    <row r="1103" spans="1:1" hidden="1" x14ac:dyDescent="0.25">
      <c r="A1103" s="29"/>
    </row>
    <row r="1104" spans="1:1" hidden="1" x14ac:dyDescent="0.25">
      <c r="A1104" s="29"/>
    </row>
    <row r="1105" spans="1:1" hidden="1" x14ac:dyDescent="0.25">
      <c r="A1105" s="29"/>
    </row>
    <row r="1106" spans="1:1" hidden="1" x14ac:dyDescent="0.25">
      <c r="A1106" s="29"/>
    </row>
    <row r="1107" spans="1:1" hidden="1" x14ac:dyDescent="0.25">
      <c r="A1107" s="29"/>
    </row>
    <row r="1108" spans="1:1" hidden="1" x14ac:dyDescent="0.25">
      <c r="A1108" s="29"/>
    </row>
    <row r="1109" spans="1:1" hidden="1" x14ac:dyDescent="0.25">
      <c r="A1109" s="29"/>
    </row>
    <row r="1110" spans="1:1" hidden="1" x14ac:dyDescent="0.25">
      <c r="A1110" s="29"/>
    </row>
    <row r="1111" spans="1:1" hidden="1" x14ac:dyDescent="0.25">
      <c r="A1111" s="29"/>
    </row>
    <row r="1112" spans="1:1" hidden="1" x14ac:dyDescent="0.25">
      <c r="A1112" s="29"/>
    </row>
    <row r="1113" spans="1:1" hidden="1" x14ac:dyDescent="0.25">
      <c r="A1113" s="29"/>
    </row>
    <row r="1114" spans="1:1" hidden="1" x14ac:dyDescent="0.25">
      <c r="A1114" s="29"/>
    </row>
    <row r="1115" spans="1:1" hidden="1" x14ac:dyDescent="0.25">
      <c r="A1115" s="29"/>
    </row>
    <row r="1116" spans="1:1" hidden="1" x14ac:dyDescent="0.25">
      <c r="A1116" s="29"/>
    </row>
    <row r="1117" spans="1:1" hidden="1" x14ac:dyDescent="0.25">
      <c r="A1117" s="29"/>
    </row>
    <row r="1118" spans="1:1" hidden="1" x14ac:dyDescent="0.25">
      <c r="A1118" s="29"/>
    </row>
    <row r="1119" spans="1:1" hidden="1" x14ac:dyDescent="0.25">
      <c r="A1119" s="29"/>
    </row>
    <row r="1120" spans="1:1" hidden="1" x14ac:dyDescent="0.25">
      <c r="A1120" s="29"/>
    </row>
    <row r="1121" spans="1:1" hidden="1" x14ac:dyDescent="0.25">
      <c r="A1121" s="29"/>
    </row>
    <row r="1122" spans="1:1" hidden="1" x14ac:dyDescent="0.25">
      <c r="A1122" s="29"/>
    </row>
    <row r="1123" spans="1:1" hidden="1" x14ac:dyDescent="0.25">
      <c r="A1123" s="29"/>
    </row>
    <row r="1124" spans="1:1" hidden="1" x14ac:dyDescent="0.25">
      <c r="A1124" s="29"/>
    </row>
    <row r="1125" spans="1:1" hidden="1" x14ac:dyDescent="0.25">
      <c r="A1125" s="29"/>
    </row>
    <row r="1126" spans="1:1" hidden="1" x14ac:dyDescent="0.25">
      <c r="A1126" s="29"/>
    </row>
    <row r="1127" spans="1:1" hidden="1" x14ac:dyDescent="0.25">
      <c r="A1127" s="29"/>
    </row>
    <row r="1128" spans="1:1" hidden="1" x14ac:dyDescent="0.25">
      <c r="A1128" s="29"/>
    </row>
    <row r="1129" spans="1:1" hidden="1" x14ac:dyDescent="0.25">
      <c r="A1129" s="29"/>
    </row>
    <row r="1130" spans="1:1" hidden="1" x14ac:dyDescent="0.25">
      <c r="A1130" s="29"/>
    </row>
    <row r="1131" spans="1:1" hidden="1" x14ac:dyDescent="0.25">
      <c r="A1131" s="29"/>
    </row>
    <row r="1132" spans="1:1" hidden="1" x14ac:dyDescent="0.25">
      <c r="A1132" s="29"/>
    </row>
    <row r="1133" spans="1:1" hidden="1" x14ac:dyDescent="0.25">
      <c r="A1133" s="29"/>
    </row>
    <row r="1134" spans="1:1" hidden="1" x14ac:dyDescent="0.25">
      <c r="A1134" s="29"/>
    </row>
    <row r="1135" spans="1:1" hidden="1" x14ac:dyDescent="0.25">
      <c r="A1135" s="29"/>
    </row>
    <row r="1136" spans="1:1" hidden="1" x14ac:dyDescent="0.25">
      <c r="A1136" s="29"/>
    </row>
    <row r="1137" spans="1:1" hidden="1" x14ac:dyDescent="0.25">
      <c r="A1137" s="29"/>
    </row>
    <row r="1138" spans="1:1" hidden="1" x14ac:dyDescent="0.25">
      <c r="A1138" s="29"/>
    </row>
    <row r="1139" spans="1:1" hidden="1" x14ac:dyDescent="0.25">
      <c r="A1139" s="29"/>
    </row>
    <row r="1140" spans="1:1" hidden="1" x14ac:dyDescent="0.25">
      <c r="A1140" s="29"/>
    </row>
    <row r="1141" spans="1:1" hidden="1" x14ac:dyDescent="0.25">
      <c r="A1141" s="29"/>
    </row>
    <row r="1142" spans="1:1" hidden="1" x14ac:dyDescent="0.25">
      <c r="A1142" s="29"/>
    </row>
    <row r="1143" spans="1:1" hidden="1" x14ac:dyDescent="0.25">
      <c r="A1143" s="29"/>
    </row>
    <row r="1144" spans="1:1" hidden="1" x14ac:dyDescent="0.25">
      <c r="A1144" s="29"/>
    </row>
    <row r="1145" spans="1:1" hidden="1" x14ac:dyDescent="0.25">
      <c r="A1145" s="29"/>
    </row>
    <row r="1146" spans="1:1" hidden="1" x14ac:dyDescent="0.25">
      <c r="A1146" s="29"/>
    </row>
    <row r="1147" spans="1:1" hidden="1" x14ac:dyDescent="0.25">
      <c r="A1147" s="29"/>
    </row>
    <row r="1148" spans="1:1" hidden="1" x14ac:dyDescent="0.25">
      <c r="A1148" s="29"/>
    </row>
    <row r="1149" spans="1:1" hidden="1" x14ac:dyDescent="0.25">
      <c r="A1149" s="29"/>
    </row>
    <row r="1150" spans="1:1" hidden="1" x14ac:dyDescent="0.25">
      <c r="A1150" s="29"/>
    </row>
    <row r="1151" spans="1:1" hidden="1" x14ac:dyDescent="0.25">
      <c r="A1151" s="29"/>
    </row>
    <row r="1152" spans="1:1" hidden="1" x14ac:dyDescent="0.25">
      <c r="A1152" s="29"/>
    </row>
    <row r="1153" spans="1:1" hidden="1" x14ac:dyDescent="0.25">
      <c r="A1153" s="29"/>
    </row>
    <row r="1154" spans="1:1" hidden="1" x14ac:dyDescent="0.25">
      <c r="A1154" s="29"/>
    </row>
    <row r="1155" spans="1:1" hidden="1" x14ac:dyDescent="0.25">
      <c r="A1155" s="29"/>
    </row>
    <row r="1156" spans="1:1" hidden="1" x14ac:dyDescent="0.25">
      <c r="A1156" s="29"/>
    </row>
    <row r="1157" spans="1:1" hidden="1" x14ac:dyDescent="0.25">
      <c r="A1157" s="29"/>
    </row>
    <row r="1158" spans="1:1" hidden="1" x14ac:dyDescent="0.25">
      <c r="A1158" s="29"/>
    </row>
    <row r="1159" spans="1:1" hidden="1" x14ac:dyDescent="0.25">
      <c r="A1159" s="29"/>
    </row>
    <row r="1160" spans="1:1" hidden="1" x14ac:dyDescent="0.25">
      <c r="A1160" s="29"/>
    </row>
    <row r="1161" spans="1:1" hidden="1" x14ac:dyDescent="0.25">
      <c r="A1161" s="29"/>
    </row>
    <row r="1162" spans="1:1" hidden="1" x14ac:dyDescent="0.25">
      <c r="A1162" s="29"/>
    </row>
    <row r="1163" spans="1:1" hidden="1" x14ac:dyDescent="0.25">
      <c r="A1163" s="29"/>
    </row>
    <row r="1164" spans="1:1" hidden="1" x14ac:dyDescent="0.25">
      <c r="A1164" s="29"/>
    </row>
    <row r="1165" spans="1:1" hidden="1" x14ac:dyDescent="0.25">
      <c r="A1165" s="29"/>
    </row>
    <row r="1166" spans="1:1" hidden="1" x14ac:dyDescent="0.25">
      <c r="A1166" s="29"/>
    </row>
    <row r="1167" spans="1:1" hidden="1" x14ac:dyDescent="0.25">
      <c r="A1167" s="29"/>
    </row>
    <row r="1168" spans="1:1" hidden="1" x14ac:dyDescent="0.25">
      <c r="A1168" s="29"/>
    </row>
    <row r="1169" spans="1:1" hidden="1" x14ac:dyDescent="0.25">
      <c r="A1169" s="29"/>
    </row>
    <row r="1170" spans="1:1" hidden="1" x14ac:dyDescent="0.25">
      <c r="A1170" s="29"/>
    </row>
    <row r="1171" spans="1:1" hidden="1" x14ac:dyDescent="0.25">
      <c r="A1171" s="29"/>
    </row>
    <row r="1172" spans="1:1" hidden="1" x14ac:dyDescent="0.25">
      <c r="A1172" s="29"/>
    </row>
    <row r="1173" spans="1:1" hidden="1" x14ac:dyDescent="0.25">
      <c r="A1173" s="29"/>
    </row>
    <row r="1174" spans="1:1" hidden="1" x14ac:dyDescent="0.25">
      <c r="A1174" s="29"/>
    </row>
    <row r="1175" spans="1:1" hidden="1" x14ac:dyDescent="0.25">
      <c r="A1175" s="29"/>
    </row>
    <row r="1176" spans="1:1" hidden="1" x14ac:dyDescent="0.25">
      <c r="A1176" s="29"/>
    </row>
    <row r="1177" spans="1:1" hidden="1" x14ac:dyDescent="0.25">
      <c r="A1177" s="29"/>
    </row>
    <row r="1178" spans="1:1" hidden="1" x14ac:dyDescent="0.25">
      <c r="A1178" s="29"/>
    </row>
    <row r="1179" spans="1:1" hidden="1" x14ac:dyDescent="0.25">
      <c r="A1179" s="29"/>
    </row>
    <row r="1180" spans="1:1" hidden="1" x14ac:dyDescent="0.25">
      <c r="A1180" s="29"/>
    </row>
    <row r="1181" spans="1:1" hidden="1" x14ac:dyDescent="0.25">
      <c r="A1181" s="29"/>
    </row>
    <row r="1182" spans="1:1" hidden="1" x14ac:dyDescent="0.25">
      <c r="A1182" s="29"/>
    </row>
    <row r="1183" spans="1:1" hidden="1" x14ac:dyDescent="0.25">
      <c r="A1183" s="29"/>
    </row>
    <row r="1184" spans="1:1" hidden="1" x14ac:dyDescent="0.25">
      <c r="A1184" s="29"/>
    </row>
    <row r="1185" spans="1:1" hidden="1" x14ac:dyDescent="0.25">
      <c r="A1185" s="29"/>
    </row>
    <row r="1186" spans="1:1" hidden="1" x14ac:dyDescent="0.25">
      <c r="A1186" s="29"/>
    </row>
    <row r="1187" spans="1:1" hidden="1" x14ac:dyDescent="0.25">
      <c r="A1187" s="29"/>
    </row>
    <row r="1188" spans="1:1" hidden="1" x14ac:dyDescent="0.25">
      <c r="A1188" s="29"/>
    </row>
    <row r="1189" spans="1:1" hidden="1" x14ac:dyDescent="0.25">
      <c r="A1189" s="29"/>
    </row>
    <row r="1190" spans="1:1" hidden="1" x14ac:dyDescent="0.25">
      <c r="A1190" s="29"/>
    </row>
    <row r="1191" spans="1:1" hidden="1" x14ac:dyDescent="0.25">
      <c r="A1191" s="29"/>
    </row>
    <row r="1192" spans="1:1" hidden="1" x14ac:dyDescent="0.25">
      <c r="A1192" s="29"/>
    </row>
    <row r="1193" spans="1:1" hidden="1" x14ac:dyDescent="0.25">
      <c r="A1193" s="29"/>
    </row>
    <row r="1194" spans="1:1" hidden="1" x14ac:dyDescent="0.25">
      <c r="A1194" s="29"/>
    </row>
    <row r="1195" spans="1:1" hidden="1" x14ac:dyDescent="0.25">
      <c r="A1195" s="29"/>
    </row>
    <row r="1196" spans="1:1" hidden="1" x14ac:dyDescent="0.25">
      <c r="A1196" s="29"/>
    </row>
    <row r="1197" spans="1:1" hidden="1" x14ac:dyDescent="0.25">
      <c r="A1197" s="29"/>
    </row>
    <row r="1198" spans="1:1" hidden="1" x14ac:dyDescent="0.25">
      <c r="A1198" s="29"/>
    </row>
    <row r="1199" spans="1:1" hidden="1" x14ac:dyDescent="0.25">
      <c r="A1199" s="29"/>
    </row>
    <row r="1200" spans="1:1" hidden="1" x14ac:dyDescent="0.25">
      <c r="A1200" s="29"/>
    </row>
    <row r="1201" spans="1:1" hidden="1" x14ac:dyDescent="0.25">
      <c r="A1201" s="29"/>
    </row>
    <row r="1202" spans="1:1" hidden="1" x14ac:dyDescent="0.25">
      <c r="A1202" s="29"/>
    </row>
    <row r="1203" spans="1:1" hidden="1" x14ac:dyDescent="0.25">
      <c r="A1203" s="29"/>
    </row>
    <row r="1204" spans="1:1" hidden="1" x14ac:dyDescent="0.25">
      <c r="A1204" s="29"/>
    </row>
    <row r="1205" spans="1:1" hidden="1" x14ac:dyDescent="0.25">
      <c r="A1205" s="29"/>
    </row>
    <row r="1206" spans="1:1" hidden="1" x14ac:dyDescent="0.25">
      <c r="A1206" s="29"/>
    </row>
    <row r="1207" spans="1:1" hidden="1" x14ac:dyDescent="0.25">
      <c r="A1207" s="29"/>
    </row>
    <row r="1208" spans="1:1" hidden="1" x14ac:dyDescent="0.25">
      <c r="A1208" s="29"/>
    </row>
    <row r="1209" spans="1:1" hidden="1" x14ac:dyDescent="0.25">
      <c r="A1209" s="29"/>
    </row>
    <row r="1210" spans="1:1" hidden="1" x14ac:dyDescent="0.25">
      <c r="A1210" s="29"/>
    </row>
    <row r="1211" spans="1:1" hidden="1" x14ac:dyDescent="0.25">
      <c r="A1211" s="29"/>
    </row>
    <row r="1212" spans="1:1" hidden="1" x14ac:dyDescent="0.25">
      <c r="A1212" s="29"/>
    </row>
    <row r="1213" spans="1:1" hidden="1" x14ac:dyDescent="0.25">
      <c r="A1213" s="29"/>
    </row>
    <row r="1214" spans="1:1" hidden="1" x14ac:dyDescent="0.25">
      <c r="A1214" s="29"/>
    </row>
    <row r="1215" spans="1:1" hidden="1" x14ac:dyDescent="0.25">
      <c r="A1215" s="29"/>
    </row>
    <row r="1216" spans="1:1" hidden="1" x14ac:dyDescent="0.25">
      <c r="A1216" s="29"/>
    </row>
    <row r="1217" spans="1:1" hidden="1" x14ac:dyDescent="0.25">
      <c r="A1217" s="29"/>
    </row>
    <row r="1218" spans="1:1" hidden="1" x14ac:dyDescent="0.25">
      <c r="A1218" s="29"/>
    </row>
    <row r="1219" spans="1:1" hidden="1" x14ac:dyDescent="0.25">
      <c r="A1219" s="29"/>
    </row>
    <row r="1220" spans="1:1" hidden="1" x14ac:dyDescent="0.25">
      <c r="A1220" s="29"/>
    </row>
    <row r="1221" spans="1:1" hidden="1" x14ac:dyDescent="0.25">
      <c r="A1221" s="29"/>
    </row>
    <row r="1222" spans="1:1" hidden="1" x14ac:dyDescent="0.25">
      <c r="A1222" s="29"/>
    </row>
    <row r="1223" spans="1:1" hidden="1" x14ac:dyDescent="0.25">
      <c r="A1223" s="29"/>
    </row>
    <row r="1224" spans="1:1" hidden="1" x14ac:dyDescent="0.25">
      <c r="A1224" s="29"/>
    </row>
    <row r="1225" spans="1:1" hidden="1" x14ac:dyDescent="0.25">
      <c r="A1225" s="29"/>
    </row>
    <row r="1226" spans="1:1" hidden="1" x14ac:dyDescent="0.25">
      <c r="A1226" s="29"/>
    </row>
    <row r="1227" spans="1:1" hidden="1" x14ac:dyDescent="0.25">
      <c r="A1227" s="29"/>
    </row>
    <row r="1228" spans="1:1" hidden="1" x14ac:dyDescent="0.25">
      <c r="A1228" s="29"/>
    </row>
    <row r="1229" spans="1:1" hidden="1" x14ac:dyDescent="0.25">
      <c r="A1229" s="29"/>
    </row>
    <row r="1230" spans="1:1" hidden="1" x14ac:dyDescent="0.25">
      <c r="A1230" s="29"/>
    </row>
    <row r="1231" spans="1:1" hidden="1" x14ac:dyDescent="0.25">
      <c r="A1231" s="29"/>
    </row>
    <row r="1232" spans="1:1" hidden="1" x14ac:dyDescent="0.25">
      <c r="A1232" s="29"/>
    </row>
    <row r="1233" spans="1:1" hidden="1" x14ac:dyDescent="0.25">
      <c r="A1233" s="29"/>
    </row>
    <row r="1234" spans="1:1" hidden="1" x14ac:dyDescent="0.25">
      <c r="A1234" s="29"/>
    </row>
    <row r="1235" spans="1:1" hidden="1" x14ac:dyDescent="0.25">
      <c r="A1235" s="29"/>
    </row>
    <row r="1236" spans="1:1" hidden="1" x14ac:dyDescent="0.25">
      <c r="A1236" s="29"/>
    </row>
    <row r="1237" spans="1:1" hidden="1" x14ac:dyDescent="0.25">
      <c r="A1237" s="29"/>
    </row>
    <row r="1238" spans="1:1" hidden="1" x14ac:dyDescent="0.25">
      <c r="A1238" s="29"/>
    </row>
    <row r="1239" spans="1:1" hidden="1" x14ac:dyDescent="0.25">
      <c r="A1239" s="29"/>
    </row>
    <row r="1240" spans="1:1" hidden="1" x14ac:dyDescent="0.25">
      <c r="A1240" s="29"/>
    </row>
    <row r="1241" spans="1:1" hidden="1" x14ac:dyDescent="0.25">
      <c r="A1241" s="29"/>
    </row>
    <row r="1242" spans="1:1" hidden="1" x14ac:dyDescent="0.25">
      <c r="A1242" s="29"/>
    </row>
    <row r="1243" spans="1:1" hidden="1" x14ac:dyDescent="0.25">
      <c r="A1243" s="29"/>
    </row>
    <row r="1244" spans="1:1" hidden="1" x14ac:dyDescent="0.25">
      <c r="A1244" s="29"/>
    </row>
    <row r="1245" spans="1:1" hidden="1" x14ac:dyDescent="0.25">
      <c r="A1245" s="29"/>
    </row>
    <row r="1246" spans="1:1" hidden="1" x14ac:dyDescent="0.25">
      <c r="A1246" s="29"/>
    </row>
    <row r="1247" spans="1:1" hidden="1" x14ac:dyDescent="0.25">
      <c r="A1247" s="29"/>
    </row>
    <row r="1248" spans="1:1" hidden="1" x14ac:dyDescent="0.25">
      <c r="A1248" s="29"/>
    </row>
    <row r="1249" spans="1:1" hidden="1" x14ac:dyDescent="0.25">
      <c r="A1249" s="29"/>
    </row>
    <row r="1250" spans="1:1" hidden="1" x14ac:dyDescent="0.25">
      <c r="A1250" s="29"/>
    </row>
    <row r="1251" spans="1:1" hidden="1" x14ac:dyDescent="0.25">
      <c r="A1251" s="29"/>
    </row>
    <row r="1252" spans="1:1" hidden="1" x14ac:dyDescent="0.25">
      <c r="A1252" s="29"/>
    </row>
    <row r="1253" spans="1:1" hidden="1" x14ac:dyDescent="0.25">
      <c r="A1253" s="29"/>
    </row>
    <row r="1254" spans="1:1" hidden="1" x14ac:dyDescent="0.25">
      <c r="A1254" s="29"/>
    </row>
    <row r="1255" spans="1:1" hidden="1" x14ac:dyDescent="0.25">
      <c r="A1255" s="29"/>
    </row>
    <row r="1256" spans="1:1" hidden="1" x14ac:dyDescent="0.25">
      <c r="A1256" s="29"/>
    </row>
    <row r="1257" spans="1:1" hidden="1" x14ac:dyDescent="0.25">
      <c r="A1257" s="29"/>
    </row>
    <row r="1258" spans="1:1" hidden="1" x14ac:dyDescent="0.25">
      <c r="A1258" s="29"/>
    </row>
    <row r="1259" spans="1:1" hidden="1" x14ac:dyDescent="0.25">
      <c r="A1259" s="29"/>
    </row>
    <row r="1260" spans="1:1" hidden="1" x14ac:dyDescent="0.25">
      <c r="A1260" s="29"/>
    </row>
    <row r="1261" spans="1:1" hidden="1" x14ac:dyDescent="0.25">
      <c r="A1261" s="29"/>
    </row>
    <row r="1262" spans="1:1" hidden="1" x14ac:dyDescent="0.25">
      <c r="A1262" s="29"/>
    </row>
    <row r="1263" spans="1:1" hidden="1" x14ac:dyDescent="0.25">
      <c r="A1263" s="29"/>
    </row>
    <row r="1264" spans="1:1" hidden="1" x14ac:dyDescent="0.25">
      <c r="A1264" s="29"/>
    </row>
    <row r="1265" spans="1:1" hidden="1" x14ac:dyDescent="0.25">
      <c r="A1265" s="29"/>
    </row>
    <row r="1266" spans="1:1" hidden="1" x14ac:dyDescent="0.25">
      <c r="A1266" s="29"/>
    </row>
    <row r="1267" spans="1:1" hidden="1" x14ac:dyDescent="0.25">
      <c r="A1267" s="29"/>
    </row>
    <row r="1268" spans="1:1" hidden="1" x14ac:dyDescent="0.25">
      <c r="A1268" s="29"/>
    </row>
    <row r="1269" spans="1:1" hidden="1" x14ac:dyDescent="0.25">
      <c r="A1269" s="29"/>
    </row>
    <row r="1270" spans="1:1" hidden="1" x14ac:dyDescent="0.25">
      <c r="A1270" s="29"/>
    </row>
    <row r="1271" spans="1:1" hidden="1" x14ac:dyDescent="0.25">
      <c r="A1271" s="29"/>
    </row>
    <row r="1272" spans="1:1" hidden="1" x14ac:dyDescent="0.25">
      <c r="A1272" s="29"/>
    </row>
    <row r="1273" spans="1:1" hidden="1" x14ac:dyDescent="0.25">
      <c r="A1273" s="29"/>
    </row>
    <row r="1274" spans="1:1" hidden="1" x14ac:dyDescent="0.25">
      <c r="A1274" s="29"/>
    </row>
    <row r="1275" spans="1:1" hidden="1" x14ac:dyDescent="0.25">
      <c r="A1275" s="29"/>
    </row>
    <row r="1276" spans="1:1" hidden="1" x14ac:dyDescent="0.25">
      <c r="A1276" s="29"/>
    </row>
    <row r="1277" spans="1:1" hidden="1" x14ac:dyDescent="0.25">
      <c r="A1277" s="29"/>
    </row>
    <row r="1278" spans="1:1" hidden="1" x14ac:dyDescent="0.25">
      <c r="A1278" s="29"/>
    </row>
    <row r="1279" spans="1:1" hidden="1" x14ac:dyDescent="0.25">
      <c r="A1279" s="29"/>
    </row>
    <row r="1280" spans="1:1" hidden="1" x14ac:dyDescent="0.25">
      <c r="A1280" s="29"/>
    </row>
    <row r="1281" spans="1:1" hidden="1" x14ac:dyDescent="0.25">
      <c r="A1281" s="29"/>
    </row>
    <row r="1282" spans="1:1" hidden="1" x14ac:dyDescent="0.25">
      <c r="A1282" s="29"/>
    </row>
    <row r="1283" spans="1:1" hidden="1" x14ac:dyDescent="0.25">
      <c r="A1283" s="29"/>
    </row>
    <row r="1284" spans="1:1" hidden="1" x14ac:dyDescent="0.25">
      <c r="A1284" s="29"/>
    </row>
    <row r="1285" spans="1:1" hidden="1" x14ac:dyDescent="0.25">
      <c r="A1285" s="29"/>
    </row>
    <row r="1286" spans="1:1" hidden="1" x14ac:dyDescent="0.25">
      <c r="A1286" s="29"/>
    </row>
    <row r="1287" spans="1:1" hidden="1" x14ac:dyDescent="0.25">
      <c r="A1287" s="29"/>
    </row>
    <row r="1288" spans="1:1" hidden="1" x14ac:dyDescent="0.25">
      <c r="A1288" s="29"/>
    </row>
    <row r="1289" spans="1:1" hidden="1" x14ac:dyDescent="0.25">
      <c r="A1289" s="29"/>
    </row>
    <row r="1290" spans="1:1" hidden="1" x14ac:dyDescent="0.25">
      <c r="A1290" s="29"/>
    </row>
    <row r="1291" spans="1:1" hidden="1" x14ac:dyDescent="0.25">
      <c r="A1291" s="29"/>
    </row>
    <row r="1292" spans="1:1" hidden="1" x14ac:dyDescent="0.25">
      <c r="A1292" s="29"/>
    </row>
    <row r="1293" spans="1:1" hidden="1" x14ac:dyDescent="0.25">
      <c r="A1293" s="29"/>
    </row>
    <row r="1294" spans="1:1" hidden="1" x14ac:dyDescent="0.25">
      <c r="A1294" s="29"/>
    </row>
    <row r="1295" spans="1:1" hidden="1" x14ac:dyDescent="0.25">
      <c r="A1295" s="29"/>
    </row>
    <row r="1296" spans="1:1" hidden="1" x14ac:dyDescent="0.25">
      <c r="A1296" s="29"/>
    </row>
    <row r="1297" spans="1:1" hidden="1" x14ac:dyDescent="0.25">
      <c r="A1297" s="29"/>
    </row>
    <row r="1298" spans="1:1" hidden="1" x14ac:dyDescent="0.25">
      <c r="A1298" s="29"/>
    </row>
    <row r="1299" spans="1:1" hidden="1" x14ac:dyDescent="0.25">
      <c r="A1299" s="29"/>
    </row>
    <row r="1300" spans="1:1" hidden="1" x14ac:dyDescent="0.25">
      <c r="A1300" s="29"/>
    </row>
    <row r="1301" spans="1:1" hidden="1" x14ac:dyDescent="0.25">
      <c r="A1301" s="29"/>
    </row>
    <row r="1302" spans="1:1" hidden="1" x14ac:dyDescent="0.25">
      <c r="A1302" s="29"/>
    </row>
    <row r="1303" spans="1:1" hidden="1" x14ac:dyDescent="0.25">
      <c r="A1303" s="29"/>
    </row>
    <row r="1304" spans="1:1" hidden="1" x14ac:dyDescent="0.25">
      <c r="A1304" s="29"/>
    </row>
    <row r="1305" spans="1:1" hidden="1" x14ac:dyDescent="0.25">
      <c r="A1305" s="29"/>
    </row>
    <row r="1306" spans="1:1" hidden="1" x14ac:dyDescent="0.25">
      <c r="A1306" s="29"/>
    </row>
    <row r="1307" spans="1:1" hidden="1" x14ac:dyDescent="0.25">
      <c r="A1307" s="29"/>
    </row>
    <row r="1308" spans="1:1" hidden="1" x14ac:dyDescent="0.25">
      <c r="A1308" s="29"/>
    </row>
    <row r="1309" spans="1:1" hidden="1" x14ac:dyDescent="0.25">
      <c r="A1309" s="29"/>
    </row>
    <row r="1310" spans="1:1" hidden="1" x14ac:dyDescent="0.25">
      <c r="A1310" s="29"/>
    </row>
    <row r="1311" spans="1:1" hidden="1" x14ac:dyDescent="0.25">
      <c r="A1311" s="29"/>
    </row>
    <row r="1312" spans="1:1" hidden="1" x14ac:dyDescent="0.25">
      <c r="A1312" s="29"/>
    </row>
    <row r="1313" spans="1:1" hidden="1" x14ac:dyDescent="0.25">
      <c r="A1313" s="29"/>
    </row>
    <row r="1314" spans="1:1" hidden="1" x14ac:dyDescent="0.25">
      <c r="A1314" s="29"/>
    </row>
    <row r="1315" spans="1:1" hidden="1" x14ac:dyDescent="0.25">
      <c r="A1315" s="29"/>
    </row>
    <row r="1316" spans="1:1" hidden="1" x14ac:dyDescent="0.25">
      <c r="A1316" s="29"/>
    </row>
    <row r="1317" spans="1:1" hidden="1" x14ac:dyDescent="0.25">
      <c r="A1317" s="29"/>
    </row>
    <row r="1318" spans="1:1" hidden="1" x14ac:dyDescent="0.25">
      <c r="A1318" s="29"/>
    </row>
    <row r="1319" spans="1:1" hidden="1" x14ac:dyDescent="0.25">
      <c r="A1319" s="29"/>
    </row>
    <row r="1320" spans="1:1" hidden="1" x14ac:dyDescent="0.25">
      <c r="A1320" s="29"/>
    </row>
    <row r="1321" spans="1:1" hidden="1" x14ac:dyDescent="0.25">
      <c r="A1321" s="29"/>
    </row>
    <row r="1322" spans="1:1" hidden="1" x14ac:dyDescent="0.25">
      <c r="A1322" s="29"/>
    </row>
    <row r="1323" spans="1:1" hidden="1" x14ac:dyDescent="0.25">
      <c r="A1323" s="29"/>
    </row>
    <row r="1324" spans="1:1" hidden="1" x14ac:dyDescent="0.25">
      <c r="A1324" s="29"/>
    </row>
    <row r="1325" spans="1:1" hidden="1" x14ac:dyDescent="0.25">
      <c r="A1325" s="29"/>
    </row>
    <row r="1326" spans="1:1" hidden="1" x14ac:dyDescent="0.25">
      <c r="A1326" s="29"/>
    </row>
    <row r="1327" spans="1:1" hidden="1" x14ac:dyDescent="0.25">
      <c r="A1327" s="29"/>
    </row>
    <row r="1328" spans="1:1" hidden="1" x14ac:dyDescent="0.25">
      <c r="A1328" s="29"/>
    </row>
    <row r="1329" spans="1:1" hidden="1" x14ac:dyDescent="0.25">
      <c r="A1329" s="29"/>
    </row>
    <row r="1330" spans="1:1" hidden="1" x14ac:dyDescent="0.25">
      <c r="A1330" s="29"/>
    </row>
    <row r="1331" spans="1:1" hidden="1" x14ac:dyDescent="0.25">
      <c r="A1331" s="29"/>
    </row>
    <row r="1332" spans="1:1" hidden="1" x14ac:dyDescent="0.25">
      <c r="A1332" s="29"/>
    </row>
    <row r="1333" spans="1:1" hidden="1" x14ac:dyDescent="0.25">
      <c r="A1333" s="29"/>
    </row>
    <row r="1334" spans="1:1" hidden="1" x14ac:dyDescent="0.25">
      <c r="A1334" s="29"/>
    </row>
    <row r="1335" spans="1:1" hidden="1" x14ac:dyDescent="0.25">
      <c r="A1335" s="29"/>
    </row>
    <row r="1336" spans="1:1" hidden="1" x14ac:dyDescent="0.25">
      <c r="A1336" s="29"/>
    </row>
    <row r="1337" spans="1:1" hidden="1" x14ac:dyDescent="0.25">
      <c r="A1337" s="29"/>
    </row>
    <row r="1338" spans="1:1" hidden="1" x14ac:dyDescent="0.25">
      <c r="A1338" s="29"/>
    </row>
    <row r="1339" spans="1:1" hidden="1" x14ac:dyDescent="0.25">
      <c r="A1339" s="29"/>
    </row>
    <row r="1340" spans="1:1" hidden="1" x14ac:dyDescent="0.25">
      <c r="A1340" s="29"/>
    </row>
    <row r="1341" spans="1:1" hidden="1" x14ac:dyDescent="0.25">
      <c r="A1341" s="29"/>
    </row>
    <row r="1342" spans="1:1" hidden="1" x14ac:dyDescent="0.25">
      <c r="A1342" s="29"/>
    </row>
    <row r="1343" spans="1:1" hidden="1" x14ac:dyDescent="0.25">
      <c r="A1343" s="29"/>
    </row>
    <row r="1344" spans="1:1" hidden="1" x14ac:dyDescent="0.25">
      <c r="A1344" s="29"/>
    </row>
    <row r="1345" spans="1:1" hidden="1" x14ac:dyDescent="0.25">
      <c r="A1345" s="29"/>
    </row>
    <row r="1346" spans="1:1" hidden="1" x14ac:dyDescent="0.25">
      <c r="A1346" s="29"/>
    </row>
    <row r="1347" spans="1:1" hidden="1" x14ac:dyDescent="0.25">
      <c r="A1347" s="29"/>
    </row>
    <row r="1348" spans="1:1" hidden="1" x14ac:dyDescent="0.25">
      <c r="A1348" s="29"/>
    </row>
    <row r="1349" spans="1:1" hidden="1" x14ac:dyDescent="0.25">
      <c r="A1349" s="29"/>
    </row>
    <row r="1350" spans="1:1" hidden="1" x14ac:dyDescent="0.25">
      <c r="A1350" s="29"/>
    </row>
    <row r="1351" spans="1:1" hidden="1" x14ac:dyDescent="0.25">
      <c r="A1351" s="29"/>
    </row>
    <row r="1352" spans="1:1" hidden="1" x14ac:dyDescent="0.25">
      <c r="A1352" s="29"/>
    </row>
    <row r="1353" spans="1:1" hidden="1" x14ac:dyDescent="0.25">
      <c r="A1353" s="29"/>
    </row>
    <row r="1354" spans="1:1" hidden="1" x14ac:dyDescent="0.25">
      <c r="A1354" s="29"/>
    </row>
    <row r="1355" spans="1:1" hidden="1" x14ac:dyDescent="0.25">
      <c r="A1355" s="29"/>
    </row>
    <row r="1356" spans="1:1" hidden="1" x14ac:dyDescent="0.25">
      <c r="A1356" s="29"/>
    </row>
    <row r="1357" spans="1:1" hidden="1" x14ac:dyDescent="0.25">
      <c r="A1357" s="29"/>
    </row>
    <row r="1358" spans="1:1" hidden="1" x14ac:dyDescent="0.25">
      <c r="A1358" s="29"/>
    </row>
    <row r="1359" spans="1:1" hidden="1" x14ac:dyDescent="0.25">
      <c r="A1359" s="29"/>
    </row>
    <row r="1360" spans="1:1" hidden="1" x14ac:dyDescent="0.25">
      <c r="A1360" s="29"/>
    </row>
    <row r="1361" spans="1:1" hidden="1" x14ac:dyDescent="0.25">
      <c r="A1361" s="29"/>
    </row>
    <row r="1362" spans="1:1" hidden="1" x14ac:dyDescent="0.25">
      <c r="A1362" s="29"/>
    </row>
    <row r="1363" spans="1:1" hidden="1" x14ac:dyDescent="0.25">
      <c r="A1363" s="29"/>
    </row>
    <row r="1364" spans="1:1" hidden="1" x14ac:dyDescent="0.25">
      <c r="A1364" s="29"/>
    </row>
    <row r="1365" spans="1:1" hidden="1" x14ac:dyDescent="0.25">
      <c r="A1365" s="29"/>
    </row>
    <row r="1366" spans="1:1" hidden="1" x14ac:dyDescent="0.25">
      <c r="A1366" s="29"/>
    </row>
    <row r="1367" spans="1:1" hidden="1" x14ac:dyDescent="0.25">
      <c r="A1367" s="29"/>
    </row>
    <row r="1368" spans="1:1" hidden="1" x14ac:dyDescent="0.25">
      <c r="A1368" s="29"/>
    </row>
    <row r="1369" spans="1:1" hidden="1" x14ac:dyDescent="0.25">
      <c r="A1369" s="29"/>
    </row>
    <row r="1370" spans="1:1" hidden="1" x14ac:dyDescent="0.25">
      <c r="A1370" s="29"/>
    </row>
    <row r="1371" spans="1:1" hidden="1" x14ac:dyDescent="0.25">
      <c r="A1371" s="29"/>
    </row>
    <row r="1372" spans="1:1" hidden="1" x14ac:dyDescent="0.25">
      <c r="A1372" s="29"/>
    </row>
    <row r="1373" spans="1:1" hidden="1" x14ac:dyDescent="0.25">
      <c r="A1373" s="29"/>
    </row>
    <row r="1374" spans="1:1" hidden="1" x14ac:dyDescent="0.25">
      <c r="A1374" s="29"/>
    </row>
    <row r="1375" spans="1:1" hidden="1" x14ac:dyDescent="0.25">
      <c r="A1375" s="29"/>
    </row>
    <row r="1376" spans="1:1" hidden="1" x14ac:dyDescent="0.25">
      <c r="A1376" s="29"/>
    </row>
    <row r="1377" spans="1:1" hidden="1" x14ac:dyDescent="0.25">
      <c r="A1377" s="29"/>
    </row>
    <row r="1378" spans="1:1" hidden="1" x14ac:dyDescent="0.25">
      <c r="A1378" s="29"/>
    </row>
    <row r="1379" spans="1:1" hidden="1" x14ac:dyDescent="0.25">
      <c r="A1379" s="29"/>
    </row>
    <row r="1380" spans="1:1" hidden="1" x14ac:dyDescent="0.25">
      <c r="A1380" s="29"/>
    </row>
    <row r="1381" spans="1:1" hidden="1" x14ac:dyDescent="0.25">
      <c r="A1381" s="29"/>
    </row>
    <row r="1382" spans="1:1" hidden="1" x14ac:dyDescent="0.25">
      <c r="A1382" s="29"/>
    </row>
    <row r="1383" spans="1:1" hidden="1" x14ac:dyDescent="0.25">
      <c r="A1383" s="29"/>
    </row>
    <row r="1384" spans="1:1" hidden="1" x14ac:dyDescent="0.25">
      <c r="A1384" s="29"/>
    </row>
    <row r="1385" spans="1:1" hidden="1" x14ac:dyDescent="0.25">
      <c r="A1385" s="29"/>
    </row>
    <row r="1386" spans="1:1" hidden="1" x14ac:dyDescent="0.25">
      <c r="A1386" s="29"/>
    </row>
    <row r="1387" spans="1:1" hidden="1" x14ac:dyDescent="0.25">
      <c r="A1387" s="29"/>
    </row>
    <row r="1388" spans="1:1" hidden="1" x14ac:dyDescent="0.25">
      <c r="A1388" s="29"/>
    </row>
    <row r="1389" spans="1:1" hidden="1" x14ac:dyDescent="0.25">
      <c r="A1389" s="29"/>
    </row>
    <row r="1390" spans="1:1" hidden="1" x14ac:dyDescent="0.25">
      <c r="A1390" s="29"/>
    </row>
    <row r="1391" spans="1:1" hidden="1" x14ac:dyDescent="0.25">
      <c r="A1391" s="29"/>
    </row>
    <row r="1392" spans="1:1" hidden="1" x14ac:dyDescent="0.25">
      <c r="A1392" s="29"/>
    </row>
    <row r="1393" spans="1:1" hidden="1" x14ac:dyDescent="0.25">
      <c r="A1393" s="29"/>
    </row>
    <row r="1394" spans="1:1" hidden="1" x14ac:dyDescent="0.25">
      <c r="A1394" s="29"/>
    </row>
    <row r="1395" spans="1:1" hidden="1" x14ac:dyDescent="0.25">
      <c r="A1395" s="29"/>
    </row>
    <row r="1396" spans="1:1" hidden="1" x14ac:dyDescent="0.25">
      <c r="A1396" s="29"/>
    </row>
    <row r="1397" spans="1:1" hidden="1" x14ac:dyDescent="0.25">
      <c r="A1397" s="29"/>
    </row>
    <row r="1398" spans="1:1" hidden="1" x14ac:dyDescent="0.25">
      <c r="A1398" s="29"/>
    </row>
    <row r="1399" spans="1:1" hidden="1" x14ac:dyDescent="0.25">
      <c r="A1399" s="29"/>
    </row>
    <row r="1400" spans="1:1" hidden="1" x14ac:dyDescent="0.25">
      <c r="A1400" s="29"/>
    </row>
    <row r="1401" spans="1:1" hidden="1" x14ac:dyDescent="0.25">
      <c r="A1401" s="29"/>
    </row>
    <row r="1402" spans="1:1" hidden="1" x14ac:dyDescent="0.25">
      <c r="A1402" s="29"/>
    </row>
    <row r="1403" spans="1:1" hidden="1" x14ac:dyDescent="0.25">
      <c r="A1403" s="29"/>
    </row>
    <row r="1404" spans="1:1" hidden="1" x14ac:dyDescent="0.25">
      <c r="A1404" s="29"/>
    </row>
    <row r="1405" spans="1:1" hidden="1" x14ac:dyDescent="0.25">
      <c r="A1405" s="29"/>
    </row>
    <row r="1406" spans="1:1" hidden="1" x14ac:dyDescent="0.25">
      <c r="A1406" s="29"/>
    </row>
    <row r="1407" spans="1:1" hidden="1" x14ac:dyDescent="0.25">
      <c r="A1407" s="29"/>
    </row>
    <row r="1408" spans="1:1" hidden="1" x14ac:dyDescent="0.25">
      <c r="A1408" s="29"/>
    </row>
    <row r="1409" spans="1:1" hidden="1" x14ac:dyDescent="0.25">
      <c r="A1409" s="29"/>
    </row>
    <row r="1410" spans="1:1" hidden="1" x14ac:dyDescent="0.25">
      <c r="A1410" s="29"/>
    </row>
    <row r="1411" spans="1:1" hidden="1" x14ac:dyDescent="0.25">
      <c r="A1411" s="29"/>
    </row>
    <row r="1412" spans="1:1" hidden="1" x14ac:dyDescent="0.25">
      <c r="A1412" s="29"/>
    </row>
    <row r="1413" spans="1:1" hidden="1" x14ac:dyDescent="0.25">
      <c r="A1413" s="29"/>
    </row>
    <row r="1414" spans="1:1" hidden="1" x14ac:dyDescent="0.25">
      <c r="A1414" s="29"/>
    </row>
    <row r="1415" spans="1:1" hidden="1" x14ac:dyDescent="0.25">
      <c r="A1415" s="29"/>
    </row>
    <row r="1416" spans="1:1" hidden="1" x14ac:dyDescent="0.25">
      <c r="A1416" s="29"/>
    </row>
    <row r="1417" spans="1:1" hidden="1" x14ac:dyDescent="0.25">
      <c r="A1417" s="29"/>
    </row>
    <row r="1418" spans="1:1" hidden="1" x14ac:dyDescent="0.25">
      <c r="A1418" s="29"/>
    </row>
    <row r="1419" spans="1:1" hidden="1" x14ac:dyDescent="0.25">
      <c r="A1419" s="29"/>
    </row>
    <row r="1420" spans="1:1" hidden="1" x14ac:dyDescent="0.25">
      <c r="A1420" s="29"/>
    </row>
    <row r="1421" spans="1:1" hidden="1" x14ac:dyDescent="0.25">
      <c r="A1421" s="29"/>
    </row>
    <row r="1422" spans="1:1" hidden="1" x14ac:dyDescent="0.25">
      <c r="A1422" s="29"/>
    </row>
    <row r="1423" spans="1:1" hidden="1" x14ac:dyDescent="0.25">
      <c r="A1423" s="29"/>
    </row>
    <row r="1424" spans="1:1" hidden="1" x14ac:dyDescent="0.25">
      <c r="A1424" s="29"/>
    </row>
    <row r="1425" spans="1:1" hidden="1" x14ac:dyDescent="0.25">
      <c r="A1425" s="29"/>
    </row>
    <row r="1426" spans="1:1" hidden="1" x14ac:dyDescent="0.25">
      <c r="A1426" s="29"/>
    </row>
    <row r="1427" spans="1:1" hidden="1" x14ac:dyDescent="0.25">
      <c r="A1427" s="29"/>
    </row>
    <row r="1428" spans="1:1" hidden="1" x14ac:dyDescent="0.25">
      <c r="A1428" s="29"/>
    </row>
    <row r="1429" spans="1:1" hidden="1" x14ac:dyDescent="0.25">
      <c r="A1429" s="29"/>
    </row>
    <row r="1430" spans="1:1" hidden="1" x14ac:dyDescent="0.25">
      <c r="A1430" s="29"/>
    </row>
    <row r="1431" spans="1:1" hidden="1" x14ac:dyDescent="0.25">
      <c r="A1431" s="29"/>
    </row>
    <row r="1432" spans="1:1" hidden="1" x14ac:dyDescent="0.25">
      <c r="A1432" s="29"/>
    </row>
    <row r="1433" spans="1:1" hidden="1" x14ac:dyDescent="0.25">
      <c r="A1433" s="29"/>
    </row>
    <row r="1434" spans="1:1" hidden="1" x14ac:dyDescent="0.25">
      <c r="A1434" s="29"/>
    </row>
    <row r="1435" spans="1:1" hidden="1" x14ac:dyDescent="0.25">
      <c r="A1435" s="29"/>
    </row>
    <row r="1436" spans="1:1" hidden="1" x14ac:dyDescent="0.25">
      <c r="A1436" s="29"/>
    </row>
    <row r="1437" spans="1:1" hidden="1" x14ac:dyDescent="0.25">
      <c r="A1437" s="29"/>
    </row>
    <row r="1438" spans="1:1" hidden="1" x14ac:dyDescent="0.25">
      <c r="A1438" s="29"/>
    </row>
    <row r="1439" spans="1:1" hidden="1" x14ac:dyDescent="0.25">
      <c r="A1439" s="29"/>
    </row>
    <row r="1440" spans="1:1" hidden="1" x14ac:dyDescent="0.25">
      <c r="A1440" s="29"/>
    </row>
    <row r="1441" spans="1:1" hidden="1" x14ac:dyDescent="0.25">
      <c r="A1441" s="29"/>
    </row>
    <row r="1442" spans="1:1" hidden="1" x14ac:dyDescent="0.25">
      <c r="A1442" s="29"/>
    </row>
    <row r="1443" spans="1:1" hidden="1" x14ac:dyDescent="0.25">
      <c r="A1443" s="29"/>
    </row>
    <row r="1444" spans="1:1" hidden="1" x14ac:dyDescent="0.25">
      <c r="A1444" s="29"/>
    </row>
    <row r="1445" spans="1:1" hidden="1" x14ac:dyDescent="0.25">
      <c r="A1445" s="29"/>
    </row>
    <row r="1446" spans="1:1" hidden="1" x14ac:dyDescent="0.25">
      <c r="A1446" s="29"/>
    </row>
    <row r="1447" spans="1:1" hidden="1" x14ac:dyDescent="0.25">
      <c r="A1447" s="29"/>
    </row>
    <row r="1448" spans="1:1" hidden="1" x14ac:dyDescent="0.25">
      <c r="A1448" s="29"/>
    </row>
    <row r="1449" spans="1:1" hidden="1" x14ac:dyDescent="0.25">
      <c r="A1449" s="29"/>
    </row>
    <row r="1450" spans="1:1" hidden="1" x14ac:dyDescent="0.25">
      <c r="A1450" s="29"/>
    </row>
    <row r="1451" spans="1:1" hidden="1" x14ac:dyDescent="0.25">
      <c r="A1451" s="29"/>
    </row>
    <row r="1452" spans="1:1" hidden="1" x14ac:dyDescent="0.25">
      <c r="A1452" s="29"/>
    </row>
    <row r="1453" spans="1:1" hidden="1" x14ac:dyDescent="0.25">
      <c r="A1453" s="29"/>
    </row>
    <row r="1454" spans="1:1" hidden="1" x14ac:dyDescent="0.25">
      <c r="A1454" s="29"/>
    </row>
    <row r="1455" spans="1:1" hidden="1" x14ac:dyDescent="0.25">
      <c r="A1455" s="29"/>
    </row>
    <row r="1456" spans="1:1" hidden="1" x14ac:dyDescent="0.25">
      <c r="A1456" s="29"/>
    </row>
    <row r="1457" spans="1:1" hidden="1" x14ac:dyDescent="0.25">
      <c r="A1457" s="29"/>
    </row>
    <row r="1458" spans="1:1" hidden="1" x14ac:dyDescent="0.25">
      <c r="A1458" s="29"/>
    </row>
    <row r="1459" spans="1:1" hidden="1" x14ac:dyDescent="0.25">
      <c r="A1459" s="29"/>
    </row>
    <row r="1460" spans="1:1" hidden="1" x14ac:dyDescent="0.25">
      <c r="A1460" s="29"/>
    </row>
    <row r="1461" spans="1:1" hidden="1" x14ac:dyDescent="0.25">
      <c r="A1461" s="29"/>
    </row>
    <row r="1462" spans="1:1" hidden="1" x14ac:dyDescent="0.25">
      <c r="A1462" s="29"/>
    </row>
    <row r="1463" spans="1:1" hidden="1" x14ac:dyDescent="0.25">
      <c r="A1463" s="29"/>
    </row>
    <row r="1464" spans="1:1" hidden="1" x14ac:dyDescent="0.25">
      <c r="A1464" s="29"/>
    </row>
    <row r="1465" spans="1:1" hidden="1" x14ac:dyDescent="0.25">
      <c r="A1465" s="29"/>
    </row>
    <row r="1466" spans="1:1" hidden="1" x14ac:dyDescent="0.25">
      <c r="A1466" s="29"/>
    </row>
    <row r="1467" spans="1:1" hidden="1" x14ac:dyDescent="0.25">
      <c r="A1467" s="29"/>
    </row>
    <row r="1468" spans="1:1" hidden="1" x14ac:dyDescent="0.25">
      <c r="A1468" s="29"/>
    </row>
    <row r="1469" spans="1:1" hidden="1" x14ac:dyDescent="0.25">
      <c r="A1469" s="29"/>
    </row>
    <row r="1470" spans="1:1" hidden="1" x14ac:dyDescent="0.25">
      <c r="A1470" s="29"/>
    </row>
    <row r="1471" spans="1:1" hidden="1" x14ac:dyDescent="0.25">
      <c r="A1471" s="29"/>
    </row>
    <row r="1472" spans="1:1" hidden="1" x14ac:dyDescent="0.25">
      <c r="A1472" s="29"/>
    </row>
    <row r="1473" spans="1:1" hidden="1" x14ac:dyDescent="0.25">
      <c r="A1473" s="29"/>
    </row>
    <row r="1474" spans="1:1" hidden="1" x14ac:dyDescent="0.25">
      <c r="A1474" s="29"/>
    </row>
    <row r="1475" spans="1:1" hidden="1" x14ac:dyDescent="0.25">
      <c r="A1475" s="29"/>
    </row>
    <row r="1476" spans="1:1" hidden="1" x14ac:dyDescent="0.25">
      <c r="A1476" s="29"/>
    </row>
    <row r="1477" spans="1:1" hidden="1" x14ac:dyDescent="0.25">
      <c r="A1477" s="29"/>
    </row>
    <row r="1478" spans="1:1" hidden="1" x14ac:dyDescent="0.25">
      <c r="A1478" s="29"/>
    </row>
    <row r="1479" spans="1:1" hidden="1" x14ac:dyDescent="0.25">
      <c r="A1479" s="29"/>
    </row>
    <row r="1480" spans="1:1" hidden="1" x14ac:dyDescent="0.25">
      <c r="A1480" s="29"/>
    </row>
    <row r="1481" spans="1:1" hidden="1" x14ac:dyDescent="0.25">
      <c r="A1481" s="29"/>
    </row>
    <row r="1482" spans="1:1" hidden="1" x14ac:dyDescent="0.25">
      <c r="A1482" s="29"/>
    </row>
    <row r="1483" spans="1:1" hidden="1" x14ac:dyDescent="0.25">
      <c r="A1483" s="29"/>
    </row>
    <row r="1484" spans="1:1" hidden="1" x14ac:dyDescent="0.25">
      <c r="A1484" s="29"/>
    </row>
    <row r="1485" spans="1:1" hidden="1" x14ac:dyDescent="0.25">
      <c r="A1485" s="29"/>
    </row>
    <row r="1486" spans="1:1" hidden="1" x14ac:dyDescent="0.25">
      <c r="A1486" s="29"/>
    </row>
    <row r="1487" spans="1:1" hidden="1" x14ac:dyDescent="0.25">
      <c r="A1487" s="29"/>
    </row>
    <row r="1488" spans="1:1" hidden="1" x14ac:dyDescent="0.25">
      <c r="A1488" s="29"/>
    </row>
    <row r="1489" spans="1:1" hidden="1" x14ac:dyDescent="0.25">
      <c r="A1489" s="29"/>
    </row>
    <row r="1490" spans="1:1" hidden="1" x14ac:dyDescent="0.25">
      <c r="A1490" s="29"/>
    </row>
    <row r="1491" spans="1:1" hidden="1" x14ac:dyDescent="0.25">
      <c r="A1491" s="29"/>
    </row>
    <row r="1492" spans="1:1" hidden="1" x14ac:dyDescent="0.25">
      <c r="A1492" s="29"/>
    </row>
    <row r="1493" spans="1:1" hidden="1" x14ac:dyDescent="0.25">
      <c r="A1493" s="29"/>
    </row>
    <row r="1494" spans="1:1" hidden="1" x14ac:dyDescent="0.25">
      <c r="A1494" s="29"/>
    </row>
    <row r="1495" spans="1:1" hidden="1" x14ac:dyDescent="0.25">
      <c r="A1495" s="29"/>
    </row>
    <row r="1496" spans="1:1" hidden="1" x14ac:dyDescent="0.25">
      <c r="A1496" s="29"/>
    </row>
    <row r="1497" spans="1:1" hidden="1" x14ac:dyDescent="0.25">
      <c r="A1497" s="29"/>
    </row>
    <row r="1498" spans="1:1" hidden="1" x14ac:dyDescent="0.25">
      <c r="A1498" s="29"/>
    </row>
    <row r="1499" spans="1:1" hidden="1" x14ac:dyDescent="0.25">
      <c r="A1499" s="29"/>
    </row>
    <row r="1500" spans="1:1" hidden="1" x14ac:dyDescent="0.25">
      <c r="A1500" s="29"/>
    </row>
    <row r="1501" spans="1:1" hidden="1" x14ac:dyDescent="0.25">
      <c r="A1501" s="29"/>
    </row>
    <row r="1502" spans="1:1" hidden="1" x14ac:dyDescent="0.25">
      <c r="A1502" s="29"/>
    </row>
    <row r="1503" spans="1:1" hidden="1" x14ac:dyDescent="0.25">
      <c r="A1503" s="29"/>
    </row>
    <row r="1504" spans="1:1" hidden="1" x14ac:dyDescent="0.25">
      <c r="A1504" s="29"/>
    </row>
    <row r="1505" spans="1:1" hidden="1" x14ac:dyDescent="0.25">
      <c r="A1505" s="29"/>
    </row>
    <row r="1506" spans="1:1" hidden="1" x14ac:dyDescent="0.25">
      <c r="A1506" s="29"/>
    </row>
    <row r="1507" spans="1:1" hidden="1" x14ac:dyDescent="0.25">
      <c r="A1507" s="29"/>
    </row>
    <row r="1508" spans="1:1" hidden="1" x14ac:dyDescent="0.25">
      <c r="A1508" s="29"/>
    </row>
    <row r="1509" spans="1:1" hidden="1" x14ac:dyDescent="0.25">
      <c r="A1509" s="29"/>
    </row>
    <row r="1510" spans="1:1" hidden="1" x14ac:dyDescent="0.25">
      <c r="A1510" s="29"/>
    </row>
    <row r="1511" spans="1:1" hidden="1" x14ac:dyDescent="0.25">
      <c r="A1511" s="29"/>
    </row>
    <row r="1512" spans="1:1" hidden="1" x14ac:dyDescent="0.25">
      <c r="A1512" s="29"/>
    </row>
    <row r="1513" spans="1:1" hidden="1" x14ac:dyDescent="0.25">
      <c r="A1513" s="29"/>
    </row>
    <row r="1514" spans="1:1" hidden="1" x14ac:dyDescent="0.25">
      <c r="A1514" s="29"/>
    </row>
    <row r="1515" spans="1:1" hidden="1" x14ac:dyDescent="0.25">
      <c r="A1515" s="29"/>
    </row>
    <row r="1516" spans="1:1" hidden="1" x14ac:dyDescent="0.25">
      <c r="A1516" s="29"/>
    </row>
    <row r="1517" spans="1:1" hidden="1" x14ac:dyDescent="0.25">
      <c r="A1517" s="29"/>
    </row>
    <row r="1518" spans="1:1" hidden="1" x14ac:dyDescent="0.25">
      <c r="A1518" s="29"/>
    </row>
    <row r="1519" spans="1:1" hidden="1" x14ac:dyDescent="0.25">
      <c r="A1519" s="29"/>
    </row>
    <row r="1520" spans="1:1" hidden="1" x14ac:dyDescent="0.25">
      <c r="A1520" s="29"/>
    </row>
    <row r="1521" spans="1:1" hidden="1" x14ac:dyDescent="0.25">
      <c r="A1521" s="29"/>
    </row>
    <row r="1522" spans="1:1" hidden="1" x14ac:dyDescent="0.25">
      <c r="A1522" s="29"/>
    </row>
    <row r="1523" spans="1:1" hidden="1" x14ac:dyDescent="0.25">
      <c r="A1523" s="29"/>
    </row>
    <row r="1524" spans="1:1" hidden="1" x14ac:dyDescent="0.25">
      <c r="A1524" s="29"/>
    </row>
    <row r="1525" spans="1:1" hidden="1" x14ac:dyDescent="0.25">
      <c r="A1525" s="29"/>
    </row>
    <row r="1526" spans="1:1" hidden="1" x14ac:dyDescent="0.25">
      <c r="A1526" s="29"/>
    </row>
    <row r="1527" spans="1:1" hidden="1" x14ac:dyDescent="0.25">
      <c r="A1527" s="29"/>
    </row>
    <row r="1528" spans="1:1" hidden="1" x14ac:dyDescent="0.25">
      <c r="A1528" s="29"/>
    </row>
    <row r="1529" spans="1:1" hidden="1" x14ac:dyDescent="0.25">
      <c r="A1529" s="29"/>
    </row>
    <row r="1530" spans="1:1" hidden="1" x14ac:dyDescent="0.25">
      <c r="A1530" s="29"/>
    </row>
    <row r="1531" spans="1:1" hidden="1" x14ac:dyDescent="0.25">
      <c r="A1531" s="29"/>
    </row>
    <row r="1532" spans="1:1" hidden="1" x14ac:dyDescent="0.25">
      <c r="A1532" s="29"/>
    </row>
    <row r="1533" spans="1:1" hidden="1" x14ac:dyDescent="0.25">
      <c r="A1533" s="29"/>
    </row>
    <row r="1534" spans="1:1" hidden="1" x14ac:dyDescent="0.25">
      <c r="A1534" s="29"/>
    </row>
    <row r="1535" spans="1:1" hidden="1" x14ac:dyDescent="0.25">
      <c r="A1535" s="29"/>
    </row>
    <row r="1536" spans="1:1" hidden="1" x14ac:dyDescent="0.25">
      <c r="A1536" s="29"/>
    </row>
    <row r="1537" spans="1:1" hidden="1" x14ac:dyDescent="0.25">
      <c r="A1537" s="29"/>
    </row>
    <row r="1538" spans="1:1" hidden="1" x14ac:dyDescent="0.25">
      <c r="A1538" s="29"/>
    </row>
    <row r="1539" spans="1:1" hidden="1" x14ac:dyDescent="0.25">
      <c r="A1539" s="29"/>
    </row>
    <row r="1540" spans="1:1" hidden="1" x14ac:dyDescent="0.25">
      <c r="A1540" s="29"/>
    </row>
    <row r="1541" spans="1:1" hidden="1" x14ac:dyDescent="0.25">
      <c r="A1541" s="29"/>
    </row>
    <row r="1542" spans="1:1" hidden="1" x14ac:dyDescent="0.25">
      <c r="A1542" s="29"/>
    </row>
    <row r="1543" spans="1:1" hidden="1" x14ac:dyDescent="0.25">
      <c r="A1543" s="29"/>
    </row>
    <row r="1544" spans="1:1" hidden="1" x14ac:dyDescent="0.25">
      <c r="A1544" s="29"/>
    </row>
    <row r="1545" spans="1:1" hidden="1" x14ac:dyDescent="0.25">
      <c r="A1545" s="29"/>
    </row>
    <row r="1546" spans="1:1" hidden="1" x14ac:dyDescent="0.25">
      <c r="A1546" s="29"/>
    </row>
    <row r="1547" spans="1:1" hidden="1" x14ac:dyDescent="0.25">
      <c r="A1547" s="29"/>
    </row>
    <row r="1548" spans="1:1" hidden="1" x14ac:dyDescent="0.25">
      <c r="A1548" s="29"/>
    </row>
    <row r="1549" spans="1:1" hidden="1" x14ac:dyDescent="0.25">
      <c r="A1549" s="29"/>
    </row>
    <row r="1550" spans="1:1" hidden="1" x14ac:dyDescent="0.25">
      <c r="A1550" s="29"/>
    </row>
    <row r="1551" spans="1:1" hidden="1" x14ac:dyDescent="0.25">
      <c r="A1551" s="29"/>
    </row>
    <row r="1552" spans="1:1" hidden="1" x14ac:dyDescent="0.25">
      <c r="A1552" s="29"/>
    </row>
    <row r="1553" spans="1:1" hidden="1" x14ac:dyDescent="0.25">
      <c r="A1553" s="29"/>
    </row>
    <row r="1554" spans="1:1" hidden="1" x14ac:dyDescent="0.25">
      <c r="A1554" s="29"/>
    </row>
    <row r="1555" spans="1:1" hidden="1" x14ac:dyDescent="0.25">
      <c r="A1555" s="29"/>
    </row>
    <row r="1556" spans="1:1" hidden="1" x14ac:dyDescent="0.25">
      <c r="A1556" s="29"/>
    </row>
    <row r="1557" spans="1:1" hidden="1" x14ac:dyDescent="0.25">
      <c r="A1557" s="29"/>
    </row>
    <row r="1558" spans="1:1" hidden="1" x14ac:dyDescent="0.25">
      <c r="A1558" s="29"/>
    </row>
    <row r="1559" spans="1:1" hidden="1" x14ac:dyDescent="0.25">
      <c r="A1559" s="29"/>
    </row>
    <row r="1560" spans="1:1" hidden="1" x14ac:dyDescent="0.25">
      <c r="A1560" s="29"/>
    </row>
    <row r="1561" spans="1:1" hidden="1" x14ac:dyDescent="0.25">
      <c r="A1561" s="29"/>
    </row>
    <row r="1562" spans="1:1" hidden="1" x14ac:dyDescent="0.25">
      <c r="A1562" s="29"/>
    </row>
    <row r="1563" spans="1:1" hidden="1" x14ac:dyDescent="0.25">
      <c r="A1563" s="29"/>
    </row>
    <row r="1564" spans="1:1" hidden="1" x14ac:dyDescent="0.25">
      <c r="A1564" s="29"/>
    </row>
    <row r="1565" spans="1:1" hidden="1" x14ac:dyDescent="0.25">
      <c r="A1565" s="29"/>
    </row>
    <row r="1566" spans="1:1" hidden="1" x14ac:dyDescent="0.25">
      <c r="A1566" s="29"/>
    </row>
    <row r="1567" spans="1:1" hidden="1" x14ac:dyDescent="0.25">
      <c r="A1567" s="29"/>
    </row>
    <row r="1568" spans="1:1" hidden="1" x14ac:dyDescent="0.25">
      <c r="A1568" s="29"/>
    </row>
    <row r="1569" spans="1:1" hidden="1" x14ac:dyDescent="0.25">
      <c r="A1569" s="29"/>
    </row>
    <row r="1570" spans="1:1" hidden="1" x14ac:dyDescent="0.25">
      <c r="A1570" s="29"/>
    </row>
    <row r="1571" spans="1:1" hidden="1" x14ac:dyDescent="0.25">
      <c r="A1571" s="29"/>
    </row>
    <row r="1572" spans="1:1" hidden="1" x14ac:dyDescent="0.25">
      <c r="A1572" s="29"/>
    </row>
    <row r="1573" spans="1:1" hidden="1" x14ac:dyDescent="0.25">
      <c r="A1573" s="29"/>
    </row>
    <row r="1574" spans="1:1" hidden="1" x14ac:dyDescent="0.25">
      <c r="A1574" s="29"/>
    </row>
    <row r="1575" spans="1:1" hidden="1" x14ac:dyDescent="0.25">
      <c r="A1575" s="29"/>
    </row>
    <row r="1576" spans="1:1" hidden="1" x14ac:dyDescent="0.25">
      <c r="A1576" s="29"/>
    </row>
    <row r="1577" spans="1:1" hidden="1" x14ac:dyDescent="0.25">
      <c r="A1577" s="29"/>
    </row>
    <row r="1578" spans="1:1" hidden="1" x14ac:dyDescent="0.25">
      <c r="A1578" s="29"/>
    </row>
    <row r="1579" spans="1:1" hidden="1" x14ac:dyDescent="0.25">
      <c r="A1579" s="29"/>
    </row>
    <row r="1580" spans="1:1" hidden="1" x14ac:dyDescent="0.25">
      <c r="A1580" s="29"/>
    </row>
    <row r="1581" spans="1:1" hidden="1" x14ac:dyDescent="0.25">
      <c r="A1581" s="29"/>
    </row>
    <row r="1582" spans="1:1" hidden="1" x14ac:dyDescent="0.25">
      <c r="A1582" s="29"/>
    </row>
    <row r="1583" spans="1:1" hidden="1" x14ac:dyDescent="0.25">
      <c r="A1583" s="29"/>
    </row>
    <row r="1584" spans="1:1" hidden="1" x14ac:dyDescent="0.25">
      <c r="A1584" s="29"/>
    </row>
    <row r="1585" spans="1:1" hidden="1" x14ac:dyDescent="0.25">
      <c r="A1585" s="29"/>
    </row>
    <row r="1586" spans="1:1" hidden="1" x14ac:dyDescent="0.25">
      <c r="A1586" s="29"/>
    </row>
    <row r="1587" spans="1:1" hidden="1" x14ac:dyDescent="0.25">
      <c r="A1587" s="29"/>
    </row>
    <row r="1588" spans="1:1" hidden="1" x14ac:dyDescent="0.25">
      <c r="A1588" s="29"/>
    </row>
    <row r="1589" spans="1:1" hidden="1" x14ac:dyDescent="0.25">
      <c r="A1589" s="29"/>
    </row>
    <row r="1590" spans="1:1" hidden="1" x14ac:dyDescent="0.25">
      <c r="A1590" s="29"/>
    </row>
    <row r="1591" spans="1:1" hidden="1" x14ac:dyDescent="0.25">
      <c r="A1591" s="29"/>
    </row>
    <row r="1592" spans="1:1" hidden="1" x14ac:dyDescent="0.25">
      <c r="A1592" s="29"/>
    </row>
    <row r="1593" spans="1:1" hidden="1" x14ac:dyDescent="0.25">
      <c r="A1593" s="29"/>
    </row>
    <row r="1594" spans="1:1" hidden="1" x14ac:dyDescent="0.25">
      <c r="A1594" s="29"/>
    </row>
    <row r="1595" spans="1:1" hidden="1" x14ac:dyDescent="0.25">
      <c r="A1595" s="29"/>
    </row>
    <row r="1596" spans="1:1" hidden="1" x14ac:dyDescent="0.25">
      <c r="A1596" s="29"/>
    </row>
    <row r="1597" spans="1:1" hidden="1" x14ac:dyDescent="0.25">
      <c r="A1597" s="29"/>
    </row>
    <row r="1598" spans="1:1" hidden="1" x14ac:dyDescent="0.25">
      <c r="A1598" s="29"/>
    </row>
    <row r="1599" spans="1:1" hidden="1" x14ac:dyDescent="0.25">
      <c r="A1599" s="29"/>
    </row>
    <row r="1600" spans="1:1" hidden="1" x14ac:dyDescent="0.25">
      <c r="A1600" s="29"/>
    </row>
    <row r="1601" spans="1:1" hidden="1" x14ac:dyDescent="0.25">
      <c r="A1601" s="29"/>
    </row>
    <row r="1602" spans="1:1" hidden="1" x14ac:dyDescent="0.25">
      <c r="A1602" s="29"/>
    </row>
    <row r="1603" spans="1:1" hidden="1" x14ac:dyDescent="0.25">
      <c r="A1603" s="29"/>
    </row>
    <row r="1604" spans="1:1" hidden="1" x14ac:dyDescent="0.25">
      <c r="A1604" s="29"/>
    </row>
    <row r="1605" spans="1:1" hidden="1" x14ac:dyDescent="0.25">
      <c r="A1605" s="29"/>
    </row>
    <row r="1606" spans="1:1" hidden="1" x14ac:dyDescent="0.25">
      <c r="A1606" s="29"/>
    </row>
    <row r="1607" spans="1:1" hidden="1" x14ac:dyDescent="0.25">
      <c r="A1607" s="29"/>
    </row>
    <row r="1608" spans="1:1" hidden="1" x14ac:dyDescent="0.25">
      <c r="A1608" s="29"/>
    </row>
    <row r="1609" spans="1:1" hidden="1" x14ac:dyDescent="0.25">
      <c r="A1609" s="29"/>
    </row>
    <row r="1610" spans="1:1" hidden="1" x14ac:dyDescent="0.25">
      <c r="A1610" s="29"/>
    </row>
    <row r="1611" spans="1:1" hidden="1" x14ac:dyDescent="0.25">
      <c r="A1611" s="29"/>
    </row>
    <row r="1612" spans="1:1" hidden="1" x14ac:dyDescent="0.25">
      <c r="A1612" s="29"/>
    </row>
    <row r="1613" spans="1:1" hidden="1" x14ac:dyDescent="0.25">
      <c r="A1613" s="29"/>
    </row>
    <row r="1614" spans="1:1" hidden="1" x14ac:dyDescent="0.25">
      <c r="A1614" s="29"/>
    </row>
  </sheetData>
  <autoFilter ref="G1:G1614">
    <filterColumn colId="0">
      <customFilters>
        <customFilter operator="notEqual" val=" "/>
      </customFilters>
    </filterColumn>
  </autoFilter>
  <printOptions horizontalCentered="1" verticalCentered="1" gridLines="1" gridLinesSet="0"/>
  <pageMargins left="0.17" right="0.18" top="0.5" bottom="0.5" header="0.25" footer="0.25"/>
  <pageSetup scale="74" orientation="landscape" horizontalDpi="300" verticalDpi="300" r:id="rId1"/>
  <headerFooter alignWithMargins="0">
    <oddHeader>&amp;A</oddHeader>
    <oddFooter>&amp;L&amp;D&amp;C&amp;F&amp;R&amp;A</oddFooter>
  </headerFooter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filterMode="1">
    <tabColor rgb="FFFF0000"/>
  </sheetPr>
  <dimension ref="A1:Z414"/>
  <sheetViews>
    <sheetView zoomScaleNormal="100" workbookViewId="0">
      <pane xSplit="2" ySplit="15" topLeftCell="C16" activePane="bottomRight" state="frozen"/>
      <selection activeCell="A133" sqref="A133:XFD133"/>
      <selection pane="topRight" activeCell="A133" sqref="A133:XFD133"/>
      <selection pane="bottomLeft" activeCell="A133" sqref="A133:XFD133"/>
      <selection pane="bottomRight" activeCell="N145" sqref="N145"/>
    </sheetView>
  </sheetViews>
  <sheetFormatPr defaultColWidth="9.1796875" defaultRowHeight="12.5" x14ac:dyDescent="0.25"/>
  <cols>
    <col min="1" max="1" width="9.1796875" style="1"/>
    <col min="2" max="2" width="18.1796875" style="1" customWidth="1"/>
    <col min="3" max="3" width="9" style="116" customWidth="1"/>
    <col min="4" max="4" width="9.453125" style="1" customWidth="1"/>
    <col min="5" max="6" width="9.26953125" style="117" bestFit="1" customWidth="1"/>
    <col min="7" max="7" width="9.1796875" style="1"/>
    <col min="8" max="8" width="9" style="116" customWidth="1"/>
    <col min="9" max="9" width="9.453125" style="1" customWidth="1"/>
    <col min="10" max="11" width="9.26953125" style="117" bestFit="1" customWidth="1"/>
    <col min="12" max="16384" width="9.1796875" style="1"/>
  </cols>
  <sheetData>
    <row r="1" spans="1:11" x14ac:dyDescent="0.25">
      <c r="B1" s="1" t="s">
        <v>190</v>
      </c>
    </row>
    <row r="2" spans="1:11" hidden="1" x14ac:dyDescent="0.25">
      <c r="B2" s="1" t="s">
        <v>190</v>
      </c>
    </row>
    <row r="3" spans="1:11" hidden="1" x14ac:dyDescent="0.25">
      <c r="B3" s="1" t="s">
        <v>273</v>
      </c>
    </row>
    <row r="4" spans="1:11" hidden="1" x14ac:dyDescent="0.25">
      <c r="B4" s="1" t="s">
        <v>273</v>
      </c>
    </row>
    <row r="5" spans="1:11" hidden="1" x14ac:dyDescent="0.25">
      <c r="B5" s="1" t="s">
        <v>273</v>
      </c>
    </row>
    <row r="6" spans="1:11" hidden="1" x14ac:dyDescent="0.25">
      <c r="B6" s="1" t="s">
        <v>273</v>
      </c>
    </row>
    <row r="7" spans="1:11" hidden="1" x14ac:dyDescent="0.25">
      <c r="B7" s="1" t="s">
        <v>273</v>
      </c>
    </row>
    <row r="8" spans="1:11" hidden="1" x14ac:dyDescent="0.25">
      <c r="B8" s="1" t="s">
        <v>273</v>
      </c>
    </row>
    <row r="9" spans="1:11" x14ac:dyDescent="0.25">
      <c r="B9" s="1" t="s">
        <v>273</v>
      </c>
      <c r="E9" s="117" t="s">
        <v>190</v>
      </c>
    </row>
    <row r="10" spans="1:11" x14ac:dyDescent="0.25">
      <c r="C10" s="116" t="s">
        <v>218</v>
      </c>
      <c r="E10" s="117" t="s">
        <v>190</v>
      </c>
      <c r="H10" s="116" t="s">
        <v>219</v>
      </c>
    </row>
    <row r="11" spans="1:11" ht="13" x14ac:dyDescent="0.3">
      <c r="B11" s="2"/>
      <c r="C11" s="118"/>
      <c r="D11" s="3"/>
      <c r="E11" s="119" t="s">
        <v>220</v>
      </c>
      <c r="F11" s="120" t="s">
        <v>0</v>
      </c>
      <c r="G11" s="121"/>
      <c r="H11" s="122"/>
      <c r="I11" s="123"/>
      <c r="J11" s="119" t="s">
        <v>220</v>
      </c>
      <c r="K11" s="120" t="s">
        <v>0</v>
      </c>
    </row>
    <row r="12" spans="1:11" ht="13" x14ac:dyDescent="0.3">
      <c r="B12" s="5"/>
      <c r="C12" s="124"/>
      <c r="D12" s="6"/>
      <c r="E12" s="125" t="s">
        <v>1</v>
      </c>
      <c r="F12" s="125" t="s">
        <v>1</v>
      </c>
      <c r="H12" s="124"/>
      <c r="I12" s="6"/>
      <c r="J12" s="125" t="s">
        <v>1</v>
      </c>
      <c r="K12" s="125" t="s">
        <v>1</v>
      </c>
    </row>
    <row r="13" spans="1:11" ht="13" x14ac:dyDescent="0.3">
      <c r="B13" s="8"/>
      <c r="C13" s="124" t="s">
        <v>2</v>
      </c>
      <c r="D13" s="6"/>
      <c r="E13" s="126" t="s">
        <v>3</v>
      </c>
      <c r="F13" s="126" t="s">
        <v>3</v>
      </c>
      <c r="H13" s="124" t="s">
        <v>2</v>
      </c>
      <c r="I13" s="127" t="s">
        <v>220</v>
      </c>
      <c r="J13" s="126" t="s">
        <v>3</v>
      </c>
      <c r="K13" s="126" t="s">
        <v>3</v>
      </c>
    </row>
    <row r="14" spans="1:11" x14ac:dyDescent="0.25">
      <c r="B14" s="8"/>
      <c r="C14" s="124" t="s">
        <v>4</v>
      </c>
      <c r="D14" s="6" t="s">
        <v>5</v>
      </c>
      <c r="E14" s="125" t="s">
        <v>6</v>
      </c>
      <c r="F14" s="125" t="s">
        <v>6</v>
      </c>
      <c r="H14" s="124" t="s">
        <v>4</v>
      </c>
      <c r="I14" s="6" t="s">
        <v>5</v>
      </c>
      <c r="J14" s="125" t="s">
        <v>6</v>
      </c>
      <c r="K14" s="125" t="s">
        <v>6</v>
      </c>
    </row>
    <row r="15" spans="1:11" ht="13" thickBot="1" x14ac:dyDescent="0.3">
      <c r="B15" s="13" t="s">
        <v>9</v>
      </c>
      <c r="C15" s="128" t="s">
        <v>12</v>
      </c>
      <c r="D15" s="15" t="s">
        <v>13</v>
      </c>
      <c r="E15" s="129" t="s">
        <v>14</v>
      </c>
      <c r="F15" s="129" t="s">
        <v>14</v>
      </c>
      <c r="H15" s="128" t="s">
        <v>12</v>
      </c>
      <c r="I15" s="15" t="s">
        <v>13</v>
      </c>
      <c r="J15" s="129" t="s">
        <v>14</v>
      </c>
      <c r="K15" s="129" t="s">
        <v>14</v>
      </c>
    </row>
    <row r="16" spans="1:11" s="21" customFormat="1" ht="13" x14ac:dyDescent="0.3">
      <c r="A16" s="1"/>
      <c r="B16" s="16" t="s">
        <v>15</v>
      </c>
      <c r="C16" s="130"/>
      <c r="D16" s="18"/>
      <c r="E16" s="131">
        <v>3.4000000000000002E-2</v>
      </c>
      <c r="F16" s="131"/>
      <c r="H16" s="130">
        <f>J16*I16</f>
        <v>42</v>
      </c>
      <c r="I16" s="132">
        <v>1500</v>
      </c>
      <c r="J16" s="131">
        <v>2.8000000000000001E-2</v>
      </c>
      <c r="K16" s="131"/>
    </row>
    <row r="17" spans="1:11" s="21" customFormat="1" ht="13" x14ac:dyDescent="0.3">
      <c r="A17" s="1"/>
      <c r="B17" s="19" t="s">
        <v>16</v>
      </c>
      <c r="C17" s="130"/>
      <c r="D17" s="18"/>
      <c r="E17" s="131">
        <v>1.7500000000000002E-2</v>
      </c>
      <c r="F17" s="131"/>
      <c r="H17" s="130">
        <f>J17*I17</f>
        <v>33</v>
      </c>
      <c r="I17" s="132">
        <v>2000</v>
      </c>
      <c r="J17" s="131">
        <v>1.6500000000000001E-2</v>
      </c>
      <c r="K17" s="131"/>
    </row>
    <row r="18" spans="1:11" s="21" customFormat="1" ht="13" x14ac:dyDescent="0.3">
      <c r="B18" s="20" t="s">
        <v>17</v>
      </c>
      <c r="C18" s="130"/>
      <c r="D18" s="18"/>
      <c r="E18" s="131">
        <v>1.2999999999999999E-2</v>
      </c>
      <c r="F18" s="131"/>
      <c r="H18" s="130">
        <f t="shared" ref="H18:H20" si="0">J18*I18</f>
        <v>48</v>
      </c>
      <c r="I18" s="18">
        <v>4000</v>
      </c>
      <c r="J18" s="131">
        <v>1.2E-2</v>
      </c>
      <c r="K18" s="133"/>
    </row>
    <row r="19" spans="1:11" s="21" customFormat="1" ht="13" x14ac:dyDescent="0.3">
      <c r="B19" s="20" t="s">
        <v>18</v>
      </c>
      <c r="C19" s="130"/>
      <c r="D19" s="18"/>
      <c r="E19" s="131">
        <v>1.2999999999999999E-2</v>
      </c>
      <c r="F19" s="131"/>
      <c r="H19" s="130">
        <f t="shared" si="0"/>
        <v>48</v>
      </c>
      <c r="I19" s="18">
        <v>4000</v>
      </c>
      <c r="J19" s="131">
        <v>1.2E-2</v>
      </c>
      <c r="K19" s="133"/>
    </row>
    <row r="20" spans="1:11" s="21" customFormat="1" ht="13" x14ac:dyDescent="0.3">
      <c r="B20" s="20" t="s">
        <v>19</v>
      </c>
      <c r="C20" s="130"/>
      <c r="D20" s="18"/>
      <c r="E20" s="131">
        <v>1.2999999999999999E-2</v>
      </c>
      <c r="F20" s="131"/>
      <c r="H20" s="130">
        <f t="shared" si="0"/>
        <v>48</v>
      </c>
      <c r="I20" s="18">
        <v>4000</v>
      </c>
      <c r="J20" s="131">
        <v>1.2E-2</v>
      </c>
      <c r="K20" s="133"/>
    </row>
    <row r="21" spans="1:11" s="21" customFormat="1" ht="13" hidden="1" x14ac:dyDescent="0.3">
      <c r="B21" s="20" t="s">
        <v>20</v>
      </c>
      <c r="C21" s="130"/>
      <c r="D21" s="18"/>
      <c r="E21" s="131"/>
      <c r="F21" s="131"/>
      <c r="H21" s="130"/>
      <c r="J21" s="133"/>
      <c r="K21" s="133"/>
    </row>
    <row r="22" spans="1:11" s="21" customFormat="1" ht="13" hidden="1" x14ac:dyDescent="0.3">
      <c r="B22" s="20" t="s">
        <v>21</v>
      </c>
      <c r="C22" s="130"/>
      <c r="D22" s="18"/>
      <c r="E22" s="131"/>
      <c r="F22" s="131"/>
      <c r="H22" s="130"/>
      <c r="J22" s="133"/>
      <c r="K22" s="133"/>
    </row>
    <row r="23" spans="1:11" s="21" customFormat="1" ht="13" hidden="1" x14ac:dyDescent="0.3">
      <c r="B23" s="20" t="s">
        <v>22</v>
      </c>
      <c r="C23" s="130"/>
      <c r="D23" s="18"/>
      <c r="E23" s="131"/>
      <c r="F23" s="131"/>
      <c r="H23" s="130"/>
      <c r="J23" s="133"/>
      <c r="K23" s="133"/>
    </row>
    <row r="24" spans="1:11" s="21" customFormat="1" ht="13" hidden="1" x14ac:dyDescent="0.3">
      <c r="A24" s="1"/>
      <c r="B24" s="16" t="s">
        <v>23</v>
      </c>
      <c r="C24" s="130"/>
      <c r="D24" s="18"/>
      <c r="E24" s="131"/>
      <c r="F24" s="131"/>
      <c r="H24" s="130"/>
      <c r="I24" s="18"/>
      <c r="J24" s="131"/>
      <c r="K24" s="131"/>
    </row>
    <row r="25" spans="1:11" s="21" customFormat="1" ht="13" hidden="1" x14ac:dyDescent="0.3">
      <c r="A25" s="1"/>
      <c r="B25" s="19" t="s">
        <v>24</v>
      </c>
      <c r="C25" s="130"/>
      <c r="D25" s="18"/>
      <c r="E25" s="131"/>
      <c r="F25" s="131"/>
      <c r="H25" s="130"/>
      <c r="I25" s="18"/>
      <c r="J25" s="131"/>
      <c r="K25" s="131"/>
    </row>
    <row r="26" spans="1:11" s="21" customFormat="1" ht="13" hidden="1" x14ac:dyDescent="0.3">
      <c r="A26" s="1"/>
      <c r="B26" s="19" t="s">
        <v>25</v>
      </c>
      <c r="C26" s="130"/>
      <c r="D26" s="18"/>
      <c r="E26" s="131"/>
      <c r="F26" s="131"/>
      <c r="H26" s="130"/>
      <c r="I26" s="18"/>
      <c r="J26" s="131"/>
      <c r="K26" s="131"/>
    </row>
    <row r="27" spans="1:11" s="21" customFormat="1" ht="13" hidden="1" x14ac:dyDescent="0.3">
      <c r="A27" s="1"/>
      <c r="B27" s="19" t="s">
        <v>26</v>
      </c>
      <c r="C27" s="130"/>
      <c r="D27" s="18"/>
      <c r="E27" s="131"/>
      <c r="F27" s="131"/>
      <c r="H27" s="130"/>
      <c r="I27" s="18"/>
      <c r="J27" s="131"/>
      <c r="K27" s="131"/>
    </row>
    <row r="28" spans="1:11" s="21" customFormat="1" ht="13" hidden="1" x14ac:dyDescent="0.3">
      <c r="A28" s="1"/>
      <c r="B28" s="23" t="s">
        <v>27</v>
      </c>
      <c r="C28" s="130"/>
      <c r="D28" s="18"/>
      <c r="E28" s="131"/>
      <c r="F28" s="131"/>
      <c r="H28" s="130"/>
      <c r="I28" s="18"/>
      <c r="J28" s="131"/>
      <c r="K28" s="131"/>
    </row>
    <row r="29" spans="1:11" s="21" customFormat="1" ht="13" hidden="1" x14ac:dyDescent="0.3">
      <c r="A29" s="1"/>
      <c r="B29" s="25" t="s">
        <v>28</v>
      </c>
      <c r="C29" s="130"/>
      <c r="D29" s="18"/>
      <c r="E29" s="131"/>
      <c r="F29" s="131"/>
      <c r="H29" s="130"/>
      <c r="I29" s="18"/>
      <c r="J29" s="131"/>
      <c r="K29" s="131"/>
    </row>
    <row r="30" spans="1:11" s="21" customFormat="1" ht="13" hidden="1" x14ac:dyDescent="0.3">
      <c r="A30" s="1"/>
      <c r="B30" s="23" t="s">
        <v>29</v>
      </c>
      <c r="C30" s="130"/>
      <c r="D30" s="18"/>
      <c r="E30" s="131"/>
      <c r="F30" s="131"/>
      <c r="H30" s="130"/>
      <c r="I30" s="18"/>
      <c r="J30" s="131"/>
      <c r="K30" s="131"/>
    </row>
    <row r="31" spans="1:11" s="21" customFormat="1" ht="13" hidden="1" x14ac:dyDescent="0.3">
      <c r="A31" s="1"/>
      <c r="B31" s="25" t="s">
        <v>30</v>
      </c>
      <c r="C31" s="130"/>
      <c r="D31" s="18"/>
      <c r="E31" s="131"/>
      <c r="F31" s="131"/>
      <c r="H31" s="130"/>
      <c r="I31" s="18"/>
      <c r="J31" s="131"/>
      <c r="K31" s="131"/>
    </row>
    <row r="32" spans="1:11" s="21" customFormat="1" ht="13" hidden="1" x14ac:dyDescent="0.3">
      <c r="A32" s="1"/>
      <c r="B32" s="16" t="s">
        <v>31</v>
      </c>
      <c r="C32" s="130"/>
      <c r="D32" s="18"/>
      <c r="E32" s="131"/>
      <c r="F32" s="131"/>
      <c r="H32" s="130"/>
      <c r="I32" s="18"/>
      <c r="J32" s="131"/>
      <c r="K32" s="131"/>
    </row>
    <row r="33" spans="1:20" s="21" customFormat="1" ht="13" hidden="1" x14ac:dyDescent="0.3">
      <c r="A33" s="1"/>
      <c r="B33" s="16" t="s">
        <v>32</v>
      </c>
      <c r="C33" s="130"/>
      <c r="D33" s="18"/>
      <c r="E33" s="131"/>
      <c r="F33" s="131"/>
      <c r="H33" s="130"/>
      <c r="I33" s="18"/>
      <c r="J33" s="131"/>
      <c r="K33" s="131"/>
    </row>
    <row r="34" spans="1:20" s="21" customFormat="1" ht="13" hidden="1" x14ac:dyDescent="0.3">
      <c r="A34" s="1"/>
      <c r="B34" s="152" t="s">
        <v>33</v>
      </c>
      <c r="C34" s="134"/>
      <c r="D34" s="1"/>
      <c r="E34" s="117"/>
      <c r="F34" s="117"/>
      <c r="H34" s="130"/>
      <c r="I34" s="18"/>
      <c r="J34" s="131"/>
      <c r="K34" s="131"/>
    </row>
    <row r="35" spans="1:20" s="21" customFormat="1" ht="13" hidden="1" x14ac:dyDescent="0.3">
      <c r="A35" s="1"/>
      <c r="B35" s="23" t="s">
        <v>34</v>
      </c>
      <c r="C35" s="134"/>
      <c r="D35" s="1"/>
      <c r="E35" s="117"/>
      <c r="F35" s="117"/>
      <c r="H35" s="130"/>
      <c r="I35" s="18"/>
      <c r="J35" s="131"/>
      <c r="K35" s="131"/>
    </row>
    <row r="36" spans="1:20" ht="13" hidden="1" x14ac:dyDescent="0.3">
      <c r="B36" s="23" t="s">
        <v>35</v>
      </c>
      <c r="C36" s="134"/>
      <c r="G36" s="21"/>
      <c r="H36" s="130"/>
    </row>
    <row r="37" spans="1:20" s="21" customFormat="1" ht="13" hidden="1" x14ac:dyDescent="0.3">
      <c r="B37" s="20" t="s">
        <v>36</v>
      </c>
      <c r="C37" s="134"/>
      <c r="D37" s="1"/>
      <c r="E37" s="117"/>
      <c r="F37" s="117"/>
      <c r="H37" s="130"/>
      <c r="J37" s="133"/>
      <c r="K37" s="133"/>
    </row>
    <row r="38" spans="1:20" s="21" customFormat="1" ht="13" hidden="1" x14ac:dyDescent="0.3">
      <c r="B38" s="20" t="s">
        <v>37</v>
      </c>
      <c r="C38" s="134"/>
      <c r="D38" s="1"/>
      <c r="E38" s="117"/>
      <c r="F38" s="117"/>
      <c r="H38" s="130"/>
      <c r="J38" s="133"/>
      <c r="K38" s="133"/>
    </row>
    <row r="39" spans="1:20" s="21" customFormat="1" ht="13" hidden="1" x14ac:dyDescent="0.3">
      <c r="B39" s="20" t="s">
        <v>38</v>
      </c>
      <c r="C39" s="134"/>
      <c r="D39" s="1"/>
      <c r="E39" s="117"/>
      <c r="F39" s="117"/>
      <c r="H39" s="130"/>
      <c r="J39" s="133"/>
      <c r="K39" s="133"/>
    </row>
    <row r="40" spans="1:20" s="21" customFormat="1" ht="13" hidden="1" x14ac:dyDescent="0.3">
      <c r="B40" s="27" t="s">
        <v>39</v>
      </c>
      <c r="C40" s="134"/>
      <c r="D40" s="1"/>
      <c r="E40" s="117"/>
      <c r="F40" s="117"/>
      <c r="H40" s="130"/>
      <c r="J40" s="133"/>
      <c r="K40" s="133"/>
    </row>
    <row r="41" spans="1:20" s="21" customFormat="1" ht="13" hidden="1" x14ac:dyDescent="0.3">
      <c r="A41" s="1"/>
      <c r="B41" s="16" t="s">
        <v>40</v>
      </c>
      <c r="C41" s="134"/>
      <c r="D41" s="1"/>
      <c r="E41" s="117"/>
      <c r="F41" s="117"/>
      <c r="H41" s="130"/>
      <c r="I41" s="18"/>
      <c r="J41" s="131"/>
      <c r="K41" s="131"/>
    </row>
    <row r="42" spans="1:20" s="21" customFormat="1" ht="13" hidden="1" x14ac:dyDescent="0.3">
      <c r="A42" s="1"/>
      <c r="B42" s="16" t="s">
        <v>41</v>
      </c>
      <c r="C42" s="134"/>
      <c r="D42" s="1"/>
      <c r="E42" s="117"/>
      <c r="F42" s="117"/>
      <c r="H42" s="130"/>
      <c r="I42" s="18"/>
      <c r="J42" s="131"/>
      <c r="K42" s="131"/>
    </row>
    <row r="43" spans="1:20" s="21" customFormat="1" ht="13" hidden="1" x14ac:dyDescent="0.3">
      <c r="A43" s="1"/>
      <c r="B43" s="16" t="s">
        <v>42</v>
      </c>
      <c r="C43" s="134"/>
      <c r="D43" s="1"/>
      <c r="E43" s="117"/>
      <c r="F43" s="117"/>
      <c r="H43" s="130"/>
      <c r="I43" s="18"/>
      <c r="J43" s="131"/>
      <c r="K43" s="131"/>
    </row>
    <row r="44" spans="1:20" s="21" customFormat="1" ht="13" hidden="1" x14ac:dyDescent="0.3">
      <c r="B44" s="20" t="s">
        <v>43</v>
      </c>
      <c r="C44" s="134"/>
      <c r="D44" s="1"/>
      <c r="E44" s="117"/>
      <c r="F44" s="117"/>
      <c r="H44" s="130"/>
      <c r="J44" s="133"/>
      <c r="K44" s="133"/>
    </row>
    <row r="45" spans="1:20" s="21" customFormat="1" ht="13" hidden="1" x14ac:dyDescent="0.3">
      <c r="B45" s="24" t="s">
        <v>44</v>
      </c>
      <c r="C45" s="134"/>
      <c r="D45" s="1"/>
      <c r="E45" s="117"/>
      <c r="F45" s="117"/>
      <c r="H45" s="130"/>
      <c r="I45" s="135"/>
      <c r="J45" s="117"/>
      <c r="K45" s="117"/>
      <c r="L45" s="1"/>
      <c r="M45" s="1"/>
      <c r="N45" s="1"/>
      <c r="O45" s="1"/>
      <c r="P45" s="1"/>
      <c r="Q45" s="1"/>
      <c r="R45" s="1"/>
      <c r="S45" s="1"/>
      <c r="T45" s="1"/>
    </row>
    <row r="46" spans="1:20" s="136" customFormat="1" ht="13" hidden="1" x14ac:dyDescent="0.3">
      <c r="B46" s="26" t="s">
        <v>45</v>
      </c>
      <c r="C46" s="130"/>
      <c r="D46" s="18"/>
      <c r="E46" s="131"/>
      <c r="F46" s="131"/>
      <c r="G46" s="1"/>
      <c r="H46" s="130"/>
      <c r="I46" s="18"/>
      <c r="J46" s="131"/>
      <c r="K46" s="131"/>
      <c r="L46" s="1"/>
      <c r="M46" s="1"/>
      <c r="N46" s="1"/>
      <c r="O46" s="1"/>
      <c r="P46" s="1"/>
      <c r="Q46" s="1"/>
      <c r="R46" s="1"/>
      <c r="S46" s="1"/>
      <c r="T46" s="1"/>
    </row>
    <row r="47" spans="1:20" s="136" customFormat="1" ht="13" hidden="1" x14ac:dyDescent="0.3">
      <c r="B47" s="26" t="s">
        <v>46</v>
      </c>
      <c r="C47" s="130"/>
      <c r="D47" s="18"/>
      <c r="E47" s="131"/>
      <c r="F47" s="131"/>
      <c r="G47" s="1"/>
      <c r="H47" s="130"/>
      <c r="I47" s="18"/>
      <c r="J47" s="131"/>
      <c r="K47" s="131"/>
      <c r="L47" s="1"/>
      <c r="M47" s="1"/>
      <c r="N47" s="1"/>
      <c r="O47" s="1"/>
      <c r="P47" s="1"/>
      <c r="Q47" s="1"/>
      <c r="R47" s="1"/>
      <c r="S47" s="1"/>
      <c r="T47" s="1"/>
    </row>
    <row r="48" spans="1:20" s="21" customFormat="1" ht="13" hidden="1" x14ac:dyDescent="0.3">
      <c r="B48" s="26" t="s">
        <v>47</v>
      </c>
      <c r="C48" s="134"/>
      <c r="D48" s="1"/>
      <c r="E48" s="117"/>
      <c r="F48" s="117"/>
      <c r="H48" s="134"/>
      <c r="I48" s="1"/>
      <c r="J48" s="117"/>
      <c r="K48" s="117"/>
      <c r="L48" s="1"/>
      <c r="M48" s="1"/>
      <c r="N48" s="1"/>
      <c r="O48" s="1"/>
      <c r="P48" s="1"/>
      <c r="Q48" s="1"/>
      <c r="R48" s="1"/>
      <c r="S48" s="1"/>
      <c r="T48" s="1"/>
    </row>
    <row r="49" spans="2:26" s="21" customFormat="1" ht="13" hidden="1" x14ac:dyDescent="0.3">
      <c r="B49" s="26" t="s">
        <v>48</v>
      </c>
      <c r="C49" s="134"/>
      <c r="D49" s="1"/>
      <c r="E49" s="117"/>
      <c r="F49" s="117"/>
      <c r="H49" s="134"/>
      <c r="I49" s="1"/>
      <c r="J49" s="117"/>
      <c r="K49" s="117"/>
      <c r="L49" s="1"/>
      <c r="M49" s="1"/>
      <c r="N49" s="1"/>
      <c r="O49" s="1"/>
      <c r="P49" s="1"/>
      <c r="Q49" s="1"/>
      <c r="R49" s="1"/>
      <c r="S49" s="1"/>
      <c r="T49" s="1"/>
    </row>
    <row r="50" spans="2:26" s="21" customFormat="1" ht="13" hidden="1" x14ac:dyDescent="0.3">
      <c r="B50" s="20" t="s">
        <v>49</v>
      </c>
      <c r="C50" s="134"/>
      <c r="D50" s="1"/>
      <c r="E50" s="117"/>
      <c r="F50" s="117"/>
      <c r="H50" s="134"/>
      <c r="I50" s="1"/>
      <c r="J50" s="117"/>
      <c r="K50" s="117"/>
      <c r="L50" s="1"/>
      <c r="M50" s="1"/>
      <c r="N50" s="1"/>
      <c r="O50" s="1"/>
      <c r="P50" s="1"/>
      <c r="Q50" s="1"/>
      <c r="R50" s="1"/>
      <c r="S50" s="1"/>
      <c r="T50" s="1"/>
    </row>
    <row r="51" spans="2:26" ht="13" hidden="1" x14ac:dyDescent="0.3">
      <c r="B51" s="26" t="s">
        <v>50</v>
      </c>
      <c r="C51" s="130"/>
      <c r="D51" s="18"/>
      <c r="E51" s="131"/>
      <c r="F51" s="131"/>
      <c r="H51" s="130"/>
      <c r="I51" s="18"/>
      <c r="J51" s="131"/>
      <c r="K51" s="131"/>
    </row>
    <row r="52" spans="2:26" ht="13" hidden="1" x14ac:dyDescent="0.3">
      <c r="B52" s="26" t="s">
        <v>51</v>
      </c>
      <c r="C52" s="130"/>
      <c r="D52" s="18"/>
      <c r="E52" s="131"/>
      <c r="F52" s="131"/>
      <c r="H52" s="130"/>
      <c r="I52" s="18"/>
      <c r="J52" s="131"/>
      <c r="K52" s="131"/>
    </row>
    <row r="53" spans="2:26" ht="13" hidden="1" x14ac:dyDescent="0.3">
      <c r="B53" s="26" t="s">
        <v>52</v>
      </c>
      <c r="C53" s="130"/>
      <c r="D53" s="18"/>
      <c r="E53" s="131"/>
      <c r="F53" s="131"/>
      <c r="H53" s="130"/>
      <c r="I53" s="18"/>
      <c r="J53" s="131"/>
      <c r="K53" s="131"/>
    </row>
    <row r="54" spans="2:26" ht="13" hidden="1" x14ac:dyDescent="0.3">
      <c r="B54" s="26" t="s">
        <v>53</v>
      </c>
      <c r="C54" s="130"/>
      <c r="D54" s="18"/>
      <c r="E54" s="131"/>
      <c r="F54" s="131"/>
      <c r="H54" s="130"/>
      <c r="I54" s="18"/>
      <c r="J54" s="131"/>
      <c r="K54" s="131"/>
    </row>
    <row r="55" spans="2:26" s="21" customFormat="1" ht="13" x14ac:dyDescent="0.3">
      <c r="B55" s="29"/>
      <c r="C55" s="134"/>
      <c r="D55" s="1"/>
      <c r="E55" s="117" t="s">
        <v>190</v>
      </c>
      <c r="F55" s="117"/>
      <c r="H55" s="134"/>
      <c r="I55" s="1"/>
      <c r="J55" s="117"/>
      <c r="K55" s="117"/>
    </row>
    <row r="56" spans="2:26" s="21" customFormat="1" ht="13" x14ac:dyDescent="0.3">
      <c r="B56" s="168" t="s">
        <v>258</v>
      </c>
      <c r="C56" s="134"/>
      <c r="D56" s="1"/>
      <c r="E56" s="117">
        <v>0.01</v>
      </c>
      <c r="F56" s="117"/>
      <c r="H56" s="134">
        <f t="shared" ref="H56:H61" si="1">J56*I56</f>
        <v>45</v>
      </c>
      <c r="I56" s="137">
        <v>5000</v>
      </c>
      <c r="J56" s="117">
        <v>8.9999999999999993E-3</v>
      </c>
      <c r="K56" s="117"/>
    </row>
    <row r="57" spans="2:26" s="21" customFormat="1" ht="13" x14ac:dyDescent="0.3">
      <c r="B57" s="168" t="s">
        <v>259</v>
      </c>
      <c r="C57" s="134"/>
      <c r="D57" s="1"/>
      <c r="E57" s="117">
        <v>0.01</v>
      </c>
      <c r="F57" s="117"/>
      <c r="H57" s="134">
        <f t="shared" si="1"/>
        <v>45</v>
      </c>
      <c r="I57" s="137">
        <v>5000</v>
      </c>
      <c r="J57" s="117">
        <v>8.9999999999999993E-3</v>
      </c>
      <c r="K57" s="117"/>
    </row>
    <row r="58" spans="2:26" s="21" customFormat="1" ht="13" x14ac:dyDescent="0.3">
      <c r="B58" s="168" t="s">
        <v>260</v>
      </c>
      <c r="C58" s="134"/>
      <c r="D58" s="1"/>
      <c r="E58" s="117">
        <v>0.01</v>
      </c>
      <c r="F58" s="117"/>
      <c r="H58" s="134">
        <f t="shared" si="1"/>
        <v>45</v>
      </c>
      <c r="I58" s="137">
        <v>5000</v>
      </c>
      <c r="J58" s="117">
        <v>8.9999999999999993E-3</v>
      </c>
      <c r="K58" s="117"/>
    </row>
    <row r="59" spans="2:26" s="21" customFormat="1" ht="13" x14ac:dyDescent="0.3">
      <c r="B59" s="168" t="s">
        <v>261</v>
      </c>
      <c r="C59" s="134"/>
      <c r="D59" s="1"/>
      <c r="E59" s="117">
        <v>0.01</v>
      </c>
      <c r="F59" s="117"/>
      <c r="H59" s="134">
        <f t="shared" si="1"/>
        <v>45</v>
      </c>
      <c r="I59" s="137">
        <v>5000</v>
      </c>
      <c r="J59" s="117">
        <v>8.9999999999999993E-3</v>
      </c>
      <c r="K59" s="117"/>
    </row>
    <row r="60" spans="2:26" s="21" customFormat="1" ht="13" x14ac:dyDescent="0.3">
      <c r="B60" s="168" t="s">
        <v>262</v>
      </c>
      <c r="C60" s="134"/>
      <c r="D60" s="1"/>
      <c r="E60" s="117">
        <v>0.01</v>
      </c>
      <c r="F60" s="117"/>
      <c r="H60" s="134">
        <f t="shared" si="1"/>
        <v>45</v>
      </c>
      <c r="I60" s="137">
        <v>5000</v>
      </c>
      <c r="J60" s="117">
        <v>8.9999999999999993E-3</v>
      </c>
      <c r="K60" s="117"/>
    </row>
    <row r="61" spans="2:26" s="21" customFormat="1" ht="13" x14ac:dyDescent="0.3">
      <c r="B61" s="168" t="s">
        <v>263</v>
      </c>
      <c r="C61" s="134"/>
      <c r="D61" s="1"/>
      <c r="E61" s="117">
        <v>0.01</v>
      </c>
      <c r="F61" s="117"/>
      <c r="H61" s="134">
        <f t="shared" si="1"/>
        <v>45</v>
      </c>
      <c r="I61" s="137">
        <v>5000</v>
      </c>
      <c r="J61" s="117">
        <v>8.9999999999999993E-3</v>
      </c>
      <c r="K61" s="117"/>
    </row>
    <row r="62" spans="2:26" s="21" customFormat="1" ht="13" x14ac:dyDescent="0.3">
      <c r="B62" s="184" t="s">
        <v>283</v>
      </c>
      <c r="C62" s="142"/>
      <c r="E62" s="131">
        <v>7.7000000000000002E-3</v>
      </c>
      <c r="F62" s="131"/>
      <c r="H62" s="130">
        <f>J62*I62</f>
        <v>100.5</v>
      </c>
      <c r="I62" s="18">
        <v>15000</v>
      </c>
      <c r="J62" s="131">
        <v>6.7000000000000002E-3</v>
      </c>
      <c r="K62" s="131"/>
    </row>
    <row r="63" spans="2:26" s="21" customFormat="1" ht="13" x14ac:dyDescent="0.3">
      <c r="B63" s="184" t="s">
        <v>284</v>
      </c>
      <c r="C63" s="142"/>
      <c r="E63" s="131">
        <v>7.7000000000000002E-3</v>
      </c>
      <c r="F63" s="131"/>
      <c r="H63" s="130">
        <f>J63*I63</f>
        <v>134</v>
      </c>
      <c r="I63" s="18">
        <v>20000</v>
      </c>
      <c r="J63" s="131">
        <v>6.7000000000000002E-3</v>
      </c>
      <c r="K63" s="131"/>
    </row>
    <row r="64" spans="2:26" s="139" customFormat="1" ht="13" hidden="1" x14ac:dyDescent="0.3">
      <c r="B64" s="30" t="s">
        <v>54</v>
      </c>
      <c r="C64" s="130"/>
      <c r="D64" s="18"/>
      <c r="E64" s="185"/>
      <c r="F64" s="185"/>
      <c r="G64" s="186"/>
      <c r="H64" s="187"/>
      <c r="I64" s="188"/>
      <c r="J64" s="185"/>
      <c r="K64" s="13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2:26" s="139" customFormat="1" ht="13" hidden="1" x14ac:dyDescent="0.3">
      <c r="B65" s="30" t="s">
        <v>55</v>
      </c>
      <c r="C65" s="130"/>
      <c r="D65" s="18"/>
      <c r="E65" s="185"/>
      <c r="F65" s="185"/>
      <c r="G65" s="186"/>
      <c r="H65" s="187"/>
      <c r="I65" s="188"/>
      <c r="J65" s="185"/>
      <c r="K65" s="13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spans="2:26" s="21" customFormat="1" ht="13.5" x14ac:dyDescent="0.3">
      <c r="B66" s="33" t="s">
        <v>56</v>
      </c>
      <c r="C66" s="141"/>
      <c r="E66" s="133">
        <v>1.2999999999999999E-2</v>
      </c>
      <c r="F66" s="133">
        <v>6.2E-2</v>
      </c>
      <c r="H66" s="141">
        <f t="shared" ref="H66:H72" si="2">J66*I66</f>
        <v>0</v>
      </c>
      <c r="I66" s="18">
        <v>0</v>
      </c>
      <c r="J66" s="133">
        <v>1.2999999999999999E-2</v>
      </c>
      <c r="K66" s="133">
        <v>6.2E-2</v>
      </c>
    </row>
    <row r="67" spans="2:26" s="21" customFormat="1" ht="13.5" x14ac:dyDescent="0.3">
      <c r="B67" s="33" t="s">
        <v>57</v>
      </c>
      <c r="C67" s="141"/>
      <c r="E67" s="133">
        <v>1.2999999999999999E-2</v>
      </c>
      <c r="F67" s="133">
        <v>6.2E-2</v>
      </c>
      <c r="H67" s="141">
        <f t="shared" si="2"/>
        <v>0</v>
      </c>
      <c r="I67" s="18">
        <v>0</v>
      </c>
      <c r="J67" s="133">
        <v>1.2999999999999999E-2</v>
      </c>
      <c r="K67" s="133">
        <v>6.2E-2</v>
      </c>
    </row>
    <row r="68" spans="2:26" ht="13" x14ac:dyDescent="0.3">
      <c r="B68" s="28" t="s">
        <v>233</v>
      </c>
      <c r="C68" s="141"/>
      <c r="D68" s="21"/>
      <c r="E68" s="133">
        <v>1.2999999999999999E-2</v>
      </c>
      <c r="F68" s="133">
        <v>6.2E-2</v>
      </c>
      <c r="G68" s="21"/>
      <c r="H68" s="141">
        <f t="shared" ref="H68:H69" si="3">J68*I68</f>
        <v>0</v>
      </c>
      <c r="I68" s="18">
        <v>0</v>
      </c>
      <c r="J68" s="133">
        <v>1.2999999999999999E-2</v>
      </c>
      <c r="K68" s="133">
        <v>6.2E-2</v>
      </c>
    </row>
    <row r="69" spans="2:26" s="21" customFormat="1" ht="13" x14ac:dyDescent="0.3">
      <c r="B69" s="28" t="s">
        <v>234</v>
      </c>
      <c r="C69" s="141"/>
      <c r="E69" s="133">
        <v>1.2999999999999999E-2</v>
      </c>
      <c r="F69" s="133">
        <v>6.2E-2</v>
      </c>
      <c r="H69" s="141">
        <f t="shared" si="3"/>
        <v>0</v>
      </c>
      <c r="I69" s="18">
        <v>0</v>
      </c>
      <c r="J69" s="133">
        <v>1.2999999999999999E-2</v>
      </c>
      <c r="K69" s="133">
        <v>6.2E-2</v>
      </c>
    </row>
    <row r="70" spans="2:26" s="139" customFormat="1" ht="13" x14ac:dyDescent="0.3">
      <c r="B70" s="35" t="s">
        <v>58</v>
      </c>
      <c r="C70" s="130"/>
      <c r="D70" s="18"/>
      <c r="E70" s="131">
        <v>1.2999999999999999E-2</v>
      </c>
      <c r="F70" s="131">
        <v>6.2E-2</v>
      </c>
      <c r="G70" s="1"/>
      <c r="H70" s="130">
        <f t="shared" si="2"/>
        <v>0</v>
      </c>
      <c r="I70" s="18">
        <v>0</v>
      </c>
      <c r="J70" s="131">
        <v>1.2999999999999999E-2</v>
      </c>
      <c r="K70" s="131">
        <v>6.2E-2</v>
      </c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spans="2:26" s="139" customFormat="1" ht="13" x14ac:dyDescent="0.3">
      <c r="B71" s="35" t="s">
        <v>59</v>
      </c>
      <c r="C71" s="130"/>
      <c r="D71" s="18"/>
      <c r="E71" s="131">
        <v>1.2999999999999999E-2</v>
      </c>
      <c r="F71" s="131">
        <v>6.2E-2</v>
      </c>
      <c r="G71" s="1"/>
      <c r="H71" s="130">
        <f t="shared" si="2"/>
        <v>0</v>
      </c>
      <c r="I71" s="18">
        <v>0</v>
      </c>
      <c r="J71" s="131">
        <v>1.2999999999999999E-2</v>
      </c>
      <c r="K71" s="131">
        <v>6.2E-2</v>
      </c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spans="2:26" s="139" customFormat="1" ht="13" x14ac:dyDescent="0.3">
      <c r="B72" s="35" t="s">
        <v>60</v>
      </c>
      <c r="C72" s="130"/>
      <c r="D72" s="18"/>
      <c r="E72" s="131">
        <v>1.2999999999999999E-2</v>
      </c>
      <c r="F72" s="131">
        <v>6.2E-2</v>
      </c>
      <c r="G72" s="1"/>
      <c r="H72" s="130">
        <f t="shared" si="2"/>
        <v>0</v>
      </c>
      <c r="I72" s="18">
        <v>0</v>
      </c>
      <c r="J72" s="131">
        <v>1.2999999999999999E-2</v>
      </c>
      <c r="K72" s="131">
        <v>6.2E-2</v>
      </c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spans="2:26" s="139" customFormat="1" ht="13" x14ac:dyDescent="0.3">
      <c r="B73" s="153" t="s">
        <v>223</v>
      </c>
      <c r="C73" s="130"/>
      <c r="D73" s="18"/>
      <c r="E73" s="117">
        <v>1.2500000000000001E-2</v>
      </c>
      <c r="F73" s="117">
        <v>6.2E-2</v>
      </c>
      <c r="G73" s="21"/>
      <c r="H73" s="134">
        <f t="shared" ref="H73:H76" si="4">J73*I73</f>
        <v>0</v>
      </c>
      <c r="I73" s="18">
        <v>0</v>
      </c>
      <c r="J73" s="117">
        <v>1.2500000000000001E-2</v>
      </c>
      <c r="K73" s="117">
        <v>6.2E-2</v>
      </c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spans="2:26" s="139" customFormat="1" ht="13" x14ac:dyDescent="0.3">
      <c r="B74" s="153" t="s">
        <v>224</v>
      </c>
      <c r="C74" s="130"/>
      <c r="D74" s="18"/>
      <c r="E74" s="117">
        <v>1.2500000000000001E-2</v>
      </c>
      <c r="F74" s="117">
        <v>6.2E-2</v>
      </c>
      <c r="G74" s="21"/>
      <c r="H74" s="134">
        <f t="shared" si="4"/>
        <v>0</v>
      </c>
      <c r="I74" s="18">
        <v>0</v>
      </c>
      <c r="J74" s="117">
        <v>1.2500000000000001E-2</v>
      </c>
      <c r="K74" s="117">
        <v>6.2E-2</v>
      </c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2:26" s="139" customFormat="1" ht="13" x14ac:dyDescent="0.3">
      <c r="B75" s="153" t="s">
        <v>225</v>
      </c>
      <c r="C75" s="130"/>
      <c r="D75" s="18"/>
      <c r="E75" s="117">
        <v>1.2500000000000001E-2</v>
      </c>
      <c r="F75" s="117">
        <v>6.2E-2</v>
      </c>
      <c r="G75" s="21"/>
      <c r="H75" s="134">
        <f t="shared" si="4"/>
        <v>0</v>
      </c>
      <c r="I75" s="18">
        <v>0</v>
      </c>
      <c r="J75" s="117">
        <v>1.2500000000000001E-2</v>
      </c>
      <c r="K75" s="117">
        <v>6.2E-2</v>
      </c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2:26" s="139" customFormat="1" ht="13" x14ac:dyDescent="0.3">
      <c r="B76" s="153" t="s">
        <v>226</v>
      </c>
      <c r="C76" s="130"/>
      <c r="D76" s="18"/>
      <c r="E76" s="117">
        <v>1.2500000000000001E-2</v>
      </c>
      <c r="F76" s="117">
        <v>6.2E-2</v>
      </c>
      <c r="G76" s="21"/>
      <c r="H76" s="134">
        <f t="shared" si="4"/>
        <v>0</v>
      </c>
      <c r="I76" s="18">
        <v>0</v>
      </c>
      <c r="J76" s="117">
        <v>1.2500000000000001E-2</v>
      </c>
      <c r="K76" s="117">
        <v>6.2E-2</v>
      </c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spans="2:26" s="21" customFormat="1" hidden="1" x14ac:dyDescent="0.25">
      <c r="B77" s="37" t="s">
        <v>61</v>
      </c>
      <c r="C77" s="142"/>
      <c r="E77" s="22"/>
      <c r="F77" s="133"/>
      <c r="H77" s="142"/>
      <c r="I77" s="143"/>
      <c r="J77" s="133"/>
      <c r="K77" s="133"/>
    </row>
    <row r="78" spans="2:26" s="21" customFormat="1" hidden="1" x14ac:dyDescent="0.25">
      <c r="B78" s="154" t="s">
        <v>227</v>
      </c>
      <c r="C78" s="142"/>
      <c r="E78" s="22"/>
      <c r="F78" s="133"/>
      <c r="H78" s="142"/>
      <c r="I78" s="143"/>
      <c r="J78" s="133"/>
      <c r="K78" s="133"/>
    </row>
    <row r="79" spans="2:26" s="139" customFormat="1" hidden="1" x14ac:dyDescent="0.25">
      <c r="B79" s="39" t="s">
        <v>62</v>
      </c>
      <c r="C79" s="142"/>
      <c r="D79" s="21"/>
      <c r="E79" s="133"/>
      <c r="F79" s="133"/>
      <c r="G79" s="21"/>
      <c r="H79" s="142"/>
      <c r="I79" s="21"/>
      <c r="J79" s="133"/>
      <c r="K79" s="133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spans="2:26" s="21" customFormat="1" hidden="1" x14ac:dyDescent="0.25">
      <c r="B80" s="37" t="s">
        <v>63</v>
      </c>
      <c r="C80" s="142"/>
      <c r="E80" s="22"/>
      <c r="F80" s="133"/>
      <c r="H80" s="142"/>
      <c r="I80" s="143"/>
      <c r="J80" s="133"/>
      <c r="K80" s="133"/>
    </row>
    <row r="81" spans="2:26" s="21" customFormat="1" hidden="1" x14ac:dyDescent="0.25">
      <c r="B81" s="37" t="s">
        <v>64</v>
      </c>
      <c r="C81" s="142"/>
      <c r="E81" s="22"/>
      <c r="F81" s="133"/>
      <c r="H81" s="142"/>
      <c r="I81" s="143"/>
      <c r="J81" s="133"/>
      <c r="K81" s="133"/>
    </row>
    <row r="82" spans="2:26" s="21" customFormat="1" hidden="1" x14ac:dyDescent="0.25">
      <c r="B82" s="37" t="s">
        <v>65</v>
      </c>
      <c r="C82" s="142"/>
      <c r="E82" s="22"/>
      <c r="F82" s="133"/>
      <c r="H82" s="142"/>
      <c r="I82" s="143"/>
      <c r="J82" s="133"/>
      <c r="K82" s="133"/>
    </row>
    <row r="83" spans="2:26" s="21" customFormat="1" ht="13.5" hidden="1" x14ac:dyDescent="0.3">
      <c r="B83" s="33" t="s">
        <v>66</v>
      </c>
      <c r="C83" s="141"/>
      <c r="E83" s="133"/>
      <c r="F83" s="133"/>
      <c r="H83" s="141"/>
      <c r="J83" s="133"/>
      <c r="K83" s="133"/>
    </row>
    <row r="84" spans="2:26" s="21" customFormat="1" hidden="1" x14ac:dyDescent="0.25">
      <c r="B84" s="153" t="s">
        <v>228</v>
      </c>
      <c r="C84" s="142"/>
      <c r="E84" s="22"/>
      <c r="F84" s="133"/>
      <c r="H84" s="142"/>
      <c r="I84" s="143"/>
      <c r="J84" s="133"/>
      <c r="K84" s="133"/>
    </row>
    <row r="85" spans="2:26" s="21" customFormat="1" hidden="1" x14ac:dyDescent="0.25">
      <c r="B85" s="153" t="s">
        <v>229</v>
      </c>
      <c r="C85" s="142"/>
      <c r="E85" s="22"/>
      <c r="F85" s="133"/>
      <c r="H85" s="142"/>
      <c r="I85" s="143"/>
      <c r="J85" s="133"/>
      <c r="K85" s="133"/>
    </row>
    <row r="86" spans="2:26" s="21" customFormat="1" hidden="1" x14ac:dyDescent="0.25">
      <c r="B86" s="153" t="s">
        <v>230</v>
      </c>
      <c r="C86" s="142"/>
      <c r="E86" s="22"/>
      <c r="F86" s="133"/>
      <c r="H86" s="142"/>
      <c r="I86" s="143"/>
      <c r="J86" s="133"/>
      <c r="K86" s="133"/>
    </row>
    <row r="87" spans="2:26" s="21" customFormat="1" hidden="1" x14ac:dyDescent="0.25">
      <c r="B87" s="38" t="s">
        <v>67</v>
      </c>
      <c r="C87" s="142"/>
      <c r="E87" s="22"/>
      <c r="F87" s="133"/>
      <c r="H87" s="142"/>
      <c r="I87" s="143"/>
      <c r="J87" s="133"/>
      <c r="K87" s="133"/>
    </row>
    <row r="88" spans="2:26" s="21" customFormat="1" hidden="1" x14ac:dyDescent="0.25">
      <c r="B88" s="169" t="s">
        <v>68</v>
      </c>
      <c r="C88" s="142"/>
      <c r="E88" s="22"/>
      <c r="F88" s="133"/>
      <c r="H88" s="142"/>
      <c r="I88" s="143"/>
      <c r="J88" s="133"/>
      <c r="K88" s="133"/>
    </row>
    <row r="89" spans="2:26" s="21" customFormat="1" hidden="1" x14ac:dyDescent="0.25">
      <c r="B89" s="27" t="s">
        <v>69</v>
      </c>
      <c r="C89" s="142"/>
      <c r="E89" s="22"/>
      <c r="F89" s="133"/>
      <c r="H89" s="142"/>
      <c r="I89" s="143"/>
      <c r="J89" s="133"/>
      <c r="K89" s="133"/>
    </row>
    <row r="90" spans="2:26" s="21" customFormat="1" ht="13" hidden="1" x14ac:dyDescent="0.3">
      <c r="B90" s="36" t="s">
        <v>70</v>
      </c>
      <c r="C90" s="142"/>
      <c r="E90" s="22"/>
      <c r="F90" s="133"/>
      <c r="H90" s="142"/>
      <c r="I90" s="18"/>
      <c r="J90" s="133"/>
      <c r="K90" s="133"/>
    </row>
    <row r="91" spans="2:26" s="21" customFormat="1" ht="13" hidden="1" x14ac:dyDescent="0.3">
      <c r="B91" s="36" t="s">
        <v>71</v>
      </c>
      <c r="C91" s="142"/>
      <c r="E91" s="22"/>
      <c r="F91" s="133"/>
      <c r="H91" s="142"/>
      <c r="I91" s="18"/>
      <c r="J91" s="133"/>
      <c r="K91" s="133"/>
    </row>
    <row r="92" spans="2:26" s="21" customFormat="1" ht="13" hidden="1" x14ac:dyDescent="0.3">
      <c r="B92" s="38" t="s">
        <v>72</v>
      </c>
      <c r="C92" s="142"/>
      <c r="E92" s="22"/>
      <c r="F92" s="133"/>
      <c r="H92" s="142"/>
      <c r="I92" s="18"/>
      <c r="J92" s="133"/>
      <c r="K92" s="133"/>
    </row>
    <row r="93" spans="2:26" s="139" customFormat="1" hidden="1" x14ac:dyDescent="0.25">
      <c r="B93" s="39" t="s">
        <v>73</v>
      </c>
      <c r="C93" s="142"/>
      <c r="D93" s="21"/>
      <c r="E93" s="22"/>
      <c r="F93" s="133"/>
      <c r="G93" s="21"/>
      <c r="H93" s="142"/>
      <c r="I93" s="21"/>
      <c r="J93" s="133"/>
      <c r="K93" s="133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spans="2:26" s="139" customFormat="1" hidden="1" x14ac:dyDescent="0.25">
      <c r="B94" s="39" t="s">
        <v>74</v>
      </c>
      <c r="C94" s="142"/>
      <c r="D94" s="21"/>
      <c r="E94" s="22"/>
      <c r="F94" s="133"/>
      <c r="G94" s="21"/>
      <c r="H94" s="142"/>
      <c r="I94" s="21"/>
      <c r="J94" s="133"/>
      <c r="K94" s="133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spans="2:26" s="139" customFormat="1" hidden="1" x14ac:dyDescent="0.25">
      <c r="B95" s="39" t="s">
        <v>75</v>
      </c>
      <c r="C95" s="142"/>
      <c r="D95" s="21"/>
      <c r="E95" s="22"/>
      <c r="F95" s="133"/>
      <c r="G95" s="21"/>
      <c r="H95" s="142"/>
      <c r="I95" s="21"/>
      <c r="J95" s="133"/>
      <c r="K95" s="133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spans="2:26" s="139" customFormat="1" hidden="1" x14ac:dyDescent="0.25">
      <c r="B96" s="32" t="s">
        <v>76</v>
      </c>
      <c r="C96" s="142"/>
      <c r="D96" s="21"/>
      <c r="E96" s="22"/>
      <c r="F96" s="133"/>
      <c r="G96" s="21"/>
      <c r="H96" s="142"/>
      <c r="I96" s="21"/>
      <c r="J96" s="133"/>
      <c r="K96" s="133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spans="2:26" s="139" customFormat="1" hidden="1" x14ac:dyDescent="0.25">
      <c r="B97" s="32" t="s">
        <v>77</v>
      </c>
      <c r="C97" s="142"/>
      <c r="D97" s="21"/>
      <c r="E97" s="22"/>
      <c r="F97" s="133"/>
      <c r="G97" s="21"/>
      <c r="H97" s="142"/>
      <c r="I97" s="21"/>
      <c r="J97" s="133"/>
      <c r="K97" s="133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spans="2:26" s="139" customFormat="1" hidden="1" x14ac:dyDescent="0.25">
      <c r="B98" s="39" t="s">
        <v>78</v>
      </c>
      <c r="C98" s="142"/>
      <c r="D98" s="21"/>
      <c r="E98" s="22"/>
      <c r="F98" s="133"/>
      <c r="G98" s="21"/>
      <c r="H98" s="142"/>
      <c r="I98" s="21"/>
      <c r="J98" s="133"/>
      <c r="K98" s="133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spans="2:26" s="21" customFormat="1" ht="13.5" hidden="1" x14ac:dyDescent="0.3">
      <c r="B99" s="33" t="s">
        <v>79</v>
      </c>
      <c r="C99" s="141"/>
      <c r="E99" s="133"/>
      <c r="F99" s="133"/>
      <c r="H99" s="141"/>
      <c r="J99" s="133"/>
      <c r="K99" s="133"/>
    </row>
    <row r="100" spans="2:26" s="21" customFormat="1" ht="13.5" hidden="1" x14ac:dyDescent="0.3">
      <c r="B100" s="40" t="s">
        <v>80</v>
      </c>
      <c r="C100" s="141"/>
      <c r="E100" s="133"/>
      <c r="F100" s="133"/>
      <c r="H100" s="141"/>
      <c r="J100" s="133"/>
      <c r="K100" s="133"/>
    </row>
    <row r="101" spans="2:26" s="21" customFormat="1" ht="13.5" hidden="1" x14ac:dyDescent="0.3">
      <c r="B101" s="155" t="s">
        <v>231</v>
      </c>
      <c r="C101" s="141"/>
      <c r="E101" s="133"/>
      <c r="F101" s="133"/>
      <c r="H101" s="141"/>
      <c r="J101" s="133"/>
      <c r="K101" s="133"/>
    </row>
    <row r="102" spans="2:26" s="21" customFormat="1" ht="13" hidden="1" x14ac:dyDescent="0.3">
      <c r="B102" s="168" t="s">
        <v>264</v>
      </c>
      <c r="C102" s="142"/>
      <c r="E102" s="22"/>
      <c r="F102" s="133"/>
      <c r="H102" s="142"/>
      <c r="I102" s="18"/>
      <c r="J102" s="133"/>
      <c r="K102" s="133"/>
    </row>
    <row r="103" spans="2:26" s="21" customFormat="1" ht="13" hidden="1" x14ac:dyDescent="0.3">
      <c r="B103" s="168" t="s">
        <v>265</v>
      </c>
      <c r="C103" s="142"/>
      <c r="E103" s="22"/>
      <c r="F103" s="133"/>
      <c r="H103" s="142"/>
      <c r="I103" s="18"/>
      <c r="J103" s="133"/>
      <c r="K103" s="133"/>
    </row>
    <row r="104" spans="2:26" hidden="1" x14ac:dyDescent="0.25">
      <c r="B104" s="184" t="s">
        <v>291</v>
      </c>
      <c r="R104" s="21"/>
      <c r="S104" s="21"/>
    </row>
    <row r="105" spans="2:26" s="21" customFormat="1" ht="13" hidden="1" x14ac:dyDescent="0.3">
      <c r="B105" s="41" t="s">
        <v>81</v>
      </c>
      <c r="C105" s="142"/>
      <c r="E105" s="133"/>
      <c r="F105" s="133"/>
      <c r="H105" s="142"/>
      <c r="I105" s="18"/>
      <c r="J105" s="133"/>
      <c r="K105" s="133"/>
    </row>
    <row r="106" spans="2:26" s="21" customFormat="1" ht="13" hidden="1" x14ac:dyDescent="0.3">
      <c r="B106" s="36" t="s">
        <v>82</v>
      </c>
      <c r="C106" s="142"/>
      <c r="E106" s="144"/>
      <c r="F106" s="144"/>
      <c r="H106" s="142"/>
      <c r="I106" s="18"/>
      <c r="J106" s="144"/>
      <c r="K106" s="144"/>
    </row>
    <row r="107" spans="2:26" s="21" customFormat="1" ht="13" hidden="1" x14ac:dyDescent="0.3">
      <c r="B107" s="32" t="s">
        <v>83</v>
      </c>
      <c r="C107" s="142"/>
      <c r="E107" s="144"/>
      <c r="F107" s="144"/>
      <c r="H107" s="142"/>
      <c r="I107" s="18"/>
      <c r="J107" s="144"/>
      <c r="K107" s="144"/>
    </row>
    <row r="108" spans="2:26" s="21" customFormat="1" ht="13" hidden="1" x14ac:dyDescent="0.3">
      <c r="B108" s="37" t="s">
        <v>222</v>
      </c>
      <c r="C108" s="142"/>
      <c r="E108" s="144"/>
      <c r="F108" s="144"/>
      <c r="H108" s="142"/>
      <c r="I108" s="18"/>
      <c r="J108" s="144"/>
      <c r="K108" s="144"/>
    </row>
    <row r="109" spans="2:26" s="139" customFormat="1" hidden="1" x14ac:dyDescent="0.25">
      <c r="B109" s="39" t="s">
        <v>84</v>
      </c>
      <c r="C109" s="142"/>
      <c r="D109" s="21"/>
      <c r="E109" s="144"/>
      <c r="F109" s="144"/>
      <c r="G109" s="21"/>
      <c r="H109" s="142"/>
      <c r="I109" s="21"/>
      <c r="J109" s="133"/>
      <c r="K109" s="133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spans="2:26" s="139" customFormat="1" hidden="1" x14ac:dyDescent="0.25">
      <c r="B110" s="37" t="s">
        <v>85</v>
      </c>
      <c r="C110" s="142"/>
      <c r="D110" s="21"/>
      <c r="E110" s="144"/>
      <c r="F110" s="144"/>
      <c r="G110" s="21"/>
      <c r="H110" s="142"/>
      <c r="I110" s="21"/>
      <c r="J110" s="133"/>
      <c r="K110" s="133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spans="2:26" s="21" customFormat="1" hidden="1" x14ac:dyDescent="0.25">
      <c r="B111" s="184" t="s">
        <v>285</v>
      </c>
      <c r="C111" s="142"/>
      <c r="E111" s="133"/>
      <c r="F111" s="133"/>
      <c r="H111" s="142"/>
      <c r="J111" s="133"/>
      <c r="K111" s="133"/>
    </row>
    <row r="112" spans="2:26" s="21" customFormat="1" hidden="1" x14ac:dyDescent="0.25">
      <c r="B112" s="184" t="s">
        <v>286</v>
      </c>
      <c r="C112" s="142"/>
      <c r="E112" s="133"/>
      <c r="F112" s="133"/>
      <c r="H112" s="142"/>
      <c r="J112" s="133"/>
      <c r="K112" s="133"/>
    </row>
    <row r="113" spans="2:26" s="21" customFormat="1" ht="13" hidden="1" x14ac:dyDescent="0.3">
      <c r="B113" s="36" t="s">
        <v>86</v>
      </c>
      <c r="C113" s="142"/>
      <c r="E113" s="133"/>
      <c r="F113" s="133"/>
      <c r="H113" s="142"/>
      <c r="I113" s="18"/>
      <c r="J113" s="133"/>
      <c r="K113" s="133"/>
    </row>
    <row r="114" spans="2:26" s="21" customFormat="1" ht="13" hidden="1" x14ac:dyDescent="0.3">
      <c r="B114" s="32" t="s">
        <v>87</v>
      </c>
      <c r="C114" s="142"/>
      <c r="E114" s="133"/>
      <c r="F114" s="133"/>
      <c r="H114" s="142"/>
      <c r="I114" s="18"/>
      <c r="J114" s="133"/>
      <c r="K114" s="133"/>
    </row>
    <row r="115" spans="2:26" s="21" customFormat="1" ht="13" hidden="1" x14ac:dyDescent="0.3">
      <c r="B115" s="41" t="s">
        <v>88</v>
      </c>
      <c r="C115" s="142"/>
      <c r="E115" s="133"/>
      <c r="F115" s="133"/>
      <c r="H115" s="142"/>
      <c r="I115" s="18"/>
      <c r="J115" s="133"/>
      <c r="K115" s="133"/>
    </row>
    <row r="116" spans="2:26" s="21" customFormat="1" ht="13" hidden="1" x14ac:dyDescent="0.3">
      <c r="B116" s="32" t="s">
        <v>89</v>
      </c>
      <c r="C116" s="142"/>
      <c r="E116" s="133"/>
      <c r="F116" s="133"/>
      <c r="H116" s="142"/>
      <c r="I116" s="18"/>
      <c r="J116" s="133"/>
      <c r="K116" s="133"/>
    </row>
    <row r="117" spans="2:26" s="21" customFormat="1" ht="13" hidden="1" x14ac:dyDescent="0.3">
      <c r="B117" s="41" t="s">
        <v>90</v>
      </c>
      <c r="C117" s="134"/>
      <c r="E117" s="133"/>
      <c r="F117" s="133"/>
      <c r="H117" s="134"/>
      <c r="J117" s="133"/>
      <c r="K117" s="133"/>
    </row>
    <row r="118" spans="2:26" s="21" customFormat="1" ht="13" hidden="1" x14ac:dyDescent="0.3">
      <c r="B118" s="36" t="s">
        <v>91</v>
      </c>
      <c r="C118" s="141"/>
      <c r="E118" s="133"/>
      <c r="F118" s="133"/>
      <c r="H118" s="141"/>
      <c r="J118" s="133"/>
      <c r="K118" s="133"/>
    </row>
    <row r="119" spans="2:26" s="21" customFormat="1" ht="13" hidden="1" x14ac:dyDescent="0.3">
      <c r="B119" s="38" t="s">
        <v>92</v>
      </c>
      <c r="C119" s="141"/>
      <c r="E119" s="133"/>
      <c r="F119" s="133"/>
      <c r="H119" s="141"/>
      <c r="J119" s="133"/>
      <c r="K119" s="133"/>
    </row>
    <row r="120" spans="2:26" s="139" customFormat="1" ht="13" hidden="1" x14ac:dyDescent="0.3">
      <c r="B120" s="39" t="s">
        <v>93</v>
      </c>
      <c r="C120" s="141"/>
      <c r="D120" s="21"/>
      <c r="E120" s="133"/>
      <c r="F120" s="133"/>
      <c r="G120" s="21"/>
      <c r="H120" s="141"/>
      <c r="I120" s="21"/>
      <c r="J120" s="133"/>
      <c r="K120" s="133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spans="2:26" s="139" customFormat="1" ht="13" hidden="1" x14ac:dyDescent="0.3">
      <c r="B121" s="32" t="s">
        <v>94</v>
      </c>
      <c r="C121" s="141"/>
      <c r="D121" s="21"/>
      <c r="E121" s="133"/>
      <c r="F121" s="133"/>
      <c r="G121" s="21"/>
      <c r="H121" s="141"/>
      <c r="I121" s="21"/>
      <c r="J121" s="133"/>
      <c r="K121" s="133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spans="2:26" s="21" customFormat="1" ht="13" hidden="1" x14ac:dyDescent="0.3">
      <c r="B122" s="27" t="s">
        <v>95</v>
      </c>
      <c r="C122" s="141"/>
      <c r="E122" s="133"/>
      <c r="F122" s="133"/>
      <c r="H122" s="141"/>
      <c r="J122" s="133"/>
      <c r="K122" s="133"/>
    </row>
    <row r="123" spans="2:26" s="21" customFormat="1" ht="13" hidden="1" x14ac:dyDescent="0.3">
      <c r="B123" s="154" t="s">
        <v>232</v>
      </c>
      <c r="C123" s="141"/>
      <c r="E123" s="133"/>
      <c r="F123" s="133"/>
      <c r="H123" s="141"/>
      <c r="J123" s="133"/>
      <c r="K123" s="133"/>
    </row>
    <row r="124" spans="2:26" s="21" customFormat="1" ht="13" hidden="1" x14ac:dyDescent="0.3">
      <c r="B124" s="168" t="s">
        <v>266</v>
      </c>
      <c r="C124" s="141"/>
      <c r="E124" s="133"/>
      <c r="F124" s="133"/>
      <c r="H124" s="141"/>
      <c r="J124" s="133"/>
      <c r="K124" s="133"/>
    </row>
    <row r="125" spans="2:26" hidden="1" x14ac:dyDescent="0.25">
      <c r="B125" s="184" t="s">
        <v>290</v>
      </c>
      <c r="R125" s="21"/>
      <c r="S125" s="21"/>
    </row>
    <row r="126" spans="2:26" hidden="1" x14ac:dyDescent="0.25">
      <c r="B126" s="184" t="s">
        <v>289</v>
      </c>
      <c r="R126" s="21"/>
      <c r="S126" s="21"/>
    </row>
    <row r="127" spans="2:26" s="21" customFormat="1" ht="13" hidden="1" x14ac:dyDescent="0.3">
      <c r="B127" s="41" t="s">
        <v>96</v>
      </c>
      <c r="C127" s="141"/>
      <c r="E127" s="133"/>
      <c r="F127" s="133"/>
      <c r="H127" s="141"/>
      <c r="J127" s="133"/>
      <c r="K127" s="133"/>
    </row>
    <row r="128" spans="2:26" s="21" customFormat="1" ht="13" hidden="1" x14ac:dyDescent="0.3">
      <c r="B128" s="32" t="s">
        <v>97</v>
      </c>
      <c r="C128" s="141"/>
      <c r="E128" s="133"/>
      <c r="F128" s="133"/>
      <c r="H128" s="141"/>
      <c r="J128" s="133"/>
      <c r="K128" s="133"/>
    </row>
    <row r="129" spans="2:20" s="21" customFormat="1" ht="13" hidden="1" x14ac:dyDescent="0.3">
      <c r="B129" s="32" t="s">
        <v>98</v>
      </c>
      <c r="C129" s="141"/>
      <c r="E129" s="133"/>
      <c r="F129" s="133"/>
      <c r="H129" s="141"/>
      <c r="J129" s="133"/>
      <c r="K129" s="133"/>
    </row>
    <row r="130" spans="2:20" s="21" customFormat="1" hidden="1" x14ac:dyDescent="0.25">
      <c r="B130" s="184" t="s">
        <v>287</v>
      </c>
      <c r="C130" s="142"/>
      <c r="E130" s="133"/>
      <c r="F130" s="133"/>
      <c r="H130" s="142"/>
      <c r="J130" s="133"/>
      <c r="K130" s="133"/>
    </row>
    <row r="131" spans="2:20" s="21" customFormat="1" ht="13" hidden="1" x14ac:dyDescent="0.3">
      <c r="B131" s="32" t="s">
        <v>99</v>
      </c>
      <c r="C131" s="141"/>
      <c r="E131" s="133"/>
      <c r="F131" s="133"/>
      <c r="H131" s="141"/>
      <c r="J131" s="133"/>
      <c r="K131" s="133"/>
    </row>
    <row r="132" spans="2:20" s="21" customFormat="1" ht="13" hidden="1" x14ac:dyDescent="0.3">
      <c r="B132" s="32" t="s">
        <v>100</v>
      </c>
      <c r="C132" s="141"/>
      <c r="E132" s="133"/>
      <c r="F132" s="133"/>
      <c r="H132" s="141"/>
      <c r="J132" s="133"/>
      <c r="K132" s="133"/>
    </row>
    <row r="133" spans="2:20" s="21" customFormat="1" hidden="1" x14ac:dyDescent="0.25">
      <c r="B133" s="184" t="s">
        <v>288</v>
      </c>
      <c r="C133" s="142"/>
      <c r="E133" s="133"/>
      <c r="F133" s="133"/>
      <c r="H133" s="142"/>
      <c r="J133" s="133"/>
      <c r="K133" s="133"/>
    </row>
    <row r="134" spans="2:20" s="21" customFormat="1" ht="13" hidden="1" x14ac:dyDescent="0.3">
      <c r="B134" s="36" t="s">
        <v>101</v>
      </c>
      <c r="C134" s="141"/>
      <c r="E134" s="133"/>
      <c r="F134" s="133"/>
      <c r="H134" s="141"/>
      <c r="J134" s="133"/>
      <c r="K134" s="133"/>
    </row>
    <row r="135" spans="2:20" s="21" customFormat="1" ht="13" hidden="1" x14ac:dyDescent="0.3">
      <c r="B135" s="27" t="s">
        <v>102</v>
      </c>
      <c r="C135" s="141"/>
      <c r="E135" s="133"/>
      <c r="F135" s="133"/>
      <c r="H135" s="141"/>
      <c r="J135" s="133"/>
      <c r="K135" s="133"/>
    </row>
    <row r="136" spans="2:20" s="21" customFormat="1" ht="13" hidden="1" x14ac:dyDescent="0.3">
      <c r="B136" s="32" t="s">
        <v>103</v>
      </c>
      <c r="C136" s="141"/>
      <c r="E136" s="133"/>
      <c r="F136" s="133"/>
      <c r="H136" s="141"/>
      <c r="J136" s="133"/>
      <c r="K136" s="133"/>
    </row>
    <row r="137" spans="2:20" s="21" customFormat="1" ht="13" hidden="1" x14ac:dyDescent="0.3">
      <c r="B137" s="168" t="s">
        <v>267</v>
      </c>
      <c r="C137" s="141"/>
      <c r="E137" s="133"/>
      <c r="F137" s="133"/>
      <c r="H137" s="141"/>
      <c r="J137" s="133"/>
      <c r="K137" s="133"/>
    </row>
    <row r="138" spans="2:20" s="21" customFormat="1" ht="13" x14ac:dyDescent="0.3">
      <c r="B138"/>
      <c r="C138" s="141"/>
      <c r="E138" s="133" t="s">
        <v>190</v>
      </c>
      <c r="F138" s="133"/>
      <c r="H138" s="141"/>
      <c r="J138" s="133"/>
      <c r="K138" s="133"/>
    </row>
    <row r="139" spans="2:20" s="136" customFormat="1" ht="13" x14ac:dyDescent="0.3">
      <c r="B139" s="42" t="s">
        <v>104</v>
      </c>
      <c r="C139" s="130"/>
      <c r="D139" s="18"/>
      <c r="E139" s="131">
        <v>0.01</v>
      </c>
      <c r="F139" s="131" t="s">
        <v>221</v>
      </c>
      <c r="G139" s="21"/>
      <c r="H139" s="130">
        <f>J139*I139</f>
        <v>0</v>
      </c>
      <c r="I139" s="140">
        <v>0</v>
      </c>
      <c r="J139" s="131">
        <v>0.01</v>
      </c>
      <c r="K139" s="131" t="s">
        <v>221</v>
      </c>
      <c r="L139" s="21"/>
      <c r="M139" s="21"/>
      <c r="N139" s="21"/>
      <c r="O139" s="21"/>
      <c r="P139" s="21"/>
      <c r="Q139" s="21"/>
      <c r="R139" s="21"/>
      <c r="S139" s="21"/>
      <c r="T139" s="21"/>
    </row>
    <row r="140" spans="2:20" s="136" customFormat="1" ht="13" x14ac:dyDescent="0.3">
      <c r="B140" s="42" t="s">
        <v>105</v>
      </c>
      <c r="C140" s="130"/>
      <c r="D140" s="18"/>
      <c r="E140" s="131">
        <v>0.01</v>
      </c>
      <c r="F140" s="131" t="s">
        <v>221</v>
      </c>
      <c r="G140" s="21"/>
      <c r="H140" s="130">
        <f>J140*I140</f>
        <v>0</v>
      </c>
      <c r="I140" s="140">
        <v>0</v>
      </c>
      <c r="J140" s="131">
        <v>0.01</v>
      </c>
      <c r="K140" s="131" t="s">
        <v>221</v>
      </c>
      <c r="L140" s="21"/>
      <c r="M140" s="21"/>
      <c r="N140" s="21"/>
      <c r="O140" s="21"/>
      <c r="P140" s="21"/>
      <c r="Q140" s="21"/>
      <c r="R140" s="21"/>
      <c r="S140" s="21"/>
      <c r="T140" s="21"/>
    </row>
    <row r="141" spans="2:20" s="136" customFormat="1" ht="13" x14ac:dyDescent="0.3">
      <c r="B141" s="42" t="s">
        <v>274</v>
      </c>
      <c r="C141" s="130"/>
      <c r="D141" s="18"/>
      <c r="E141" s="131">
        <v>1.35E-2</v>
      </c>
      <c r="F141" s="131">
        <v>6.5000000000000002E-2</v>
      </c>
      <c r="G141" s="21"/>
      <c r="H141" s="130"/>
      <c r="I141" s="140"/>
      <c r="J141" s="131">
        <v>1.35E-2</v>
      </c>
      <c r="K141" s="131">
        <v>6.5000000000000002E-2</v>
      </c>
      <c r="L141" s="21"/>
      <c r="M141" s="21"/>
      <c r="N141" s="21"/>
      <c r="O141" s="21"/>
      <c r="P141" s="21"/>
      <c r="Q141" s="21"/>
      <c r="R141" s="21"/>
      <c r="S141" s="21"/>
      <c r="T141" s="21"/>
    </row>
    <row r="142" spans="2:20" s="21" customFormat="1" ht="13" x14ac:dyDescent="0.3">
      <c r="B142" s="42" t="s">
        <v>255</v>
      </c>
      <c r="C142" s="142"/>
      <c r="E142" s="131">
        <v>1.35E-2</v>
      </c>
      <c r="F142" s="131">
        <v>6.5000000000000002E-2</v>
      </c>
      <c r="H142" s="130"/>
      <c r="I142" s="140"/>
      <c r="J142" s="131">
        <v>1.35E-2</v>
      </c>
      <c r="K142" s="131">
        <v>6.5000000000000002E-2</v>
      </c>
    </row>
    <row r="143" spans="2:20" s="21" customFormat="1" ht="13" x14ac:dyDescent="0.3">
      <c r="B143" s="42" t="s">
        <v>256</v>
      </c>
      <c r="C143" s="142"/>
      <c r="E143" s="131">
        <v>1.35E-2</v>
      </c>
      <c r="F143" s="131">
        <v>6.5000000000000002E-2</v>
      </c>
      <c r="H143" s="130"/>
      <c r="I143" s="18"/>
      <c r="J143" s="131">
        <v>1.35E-2</v>
      </c>
      <c r="K143" s="131">
        <v>6.5000000000000002E-2</v>
      </c>
    </row>
    <row r="144" spans="2:20" s="21" customFormat="1" ht="13" x14ac:dyDescent="0.3">
      <c r="B144" s="42" t="s">
        <v>281</v>
      </c>
      <c r="C144" s="142"/>
      <c r="E144" s="131">
        <v>1.35E-2</v>
      </c>
      <c r="F144" s="131">
        <v>6.5000000000000002E-2</v>
      </c>
      <c r="H144" s="130"/>
      <c r="I144" s="18"/>
      <c r="J144" s="131">
        <v>1.35E-2</v>
      </c>
      <c r="K144" s="131">
        <v>6.5000000000000002E-2</v>
      </c>
    </row>
    <row r="145" spans="2:20" s="136" customFormat="1" ht="13" x14ac:dyDescent="0.3">
      <c r="B145" s="42" t="s">
        <v>106</v>
      </c>
      <c r="C145" s="130"/>
      <c r="D145" s="18"/>
      <c r="E145" s="131">
        <v>1.35E-2</v>
      </c>
      <c r="F145" s="131">
        <v>6.5000000000000002E-2</v>
      </c>
      <c r="G145" s="21"/>
      <c r="H145" s="130"/>
      <c r="I145" s="140"/>
      <c r="J145" s="131">
        <v>1.35E-2</v>
      </c>
      <c r="K145" s="131">
        <v>6.5000000000000002E-2</v>
      </c>
      <c r="L145" s="21"/>
      <c r="M145" s="21"/>
      <c r="N145" s="21"/>
      <c r="O145" s="21"/>
      <c r="P145" s="21"/>
      <c r="Q145" s="21"/>
      <c r="R145" s="21"/>
      <c r="S145" s="21"/>
      <c r="T145" s="21"/>
    </row>
    <row r="146" spans="2:20" s="21" customFormat="1" ht="13" x14ac:dyDescent="0.3">
      <c r="B146" s="42" t="s">
        <v>107</v>
      </c>
      <c r="C146" s="130"/>
      <c r="D146" s="18"/>
      <c r="E146" s="131">
        <v>1.35E-2</v>
      </c>
      <c r="F146" s="131">
        <v>6.5000000000000002E-2</v>
      </c>
      <c r="H146" s="130"/>
      <c r="I146" s="18"/>
      <c r="J146" s="131">
        <v>1.35E-2</v>
      </c>
      <c r="K146" s="131">
        <v>6.5000000000000002E-2</v>
      </c>
    </row>
    <row r="147" spans="2:20" s="21" customFormat="1" hidden="1" x14ac:dyDescent="0.25">
      <c r="B147" s="42" t="s">
        <v>108</v>
      </c>
      <c r="C147" s="142"/>
      <c r="E147" s="133"/>
      <c r="F147" s="133"/>
      <c r="H147" s="142"/>
      <c r="J147" s="133"/>
      <c r="K147" s="133"/>
    </row>
    <row r="148" spans="2:20" s="21" customFormat="1" hidden="1" x14ac:dyDescent="0.25">
      <c r="B148" s="42" t="s">
        <v>109</v>
      </c>
      <c r="C148" s="142"/>
      <c r="E148" s="133"/>
      <c r="F148" s="133"/>
      <c r="H148" s="142"/>
      <c r="J148" s="133"/>
      <c r="K148" s="133"/>
    </row>
    <row r="149" spans="2:20" s="21" customFormat="1" hidden="1" x14ac:dyDescent="0.25">
      <c r="B149" s="42" t="s">
        <v>275</v>
      </c>
      <c r="C149" s="142"/>
      <c r="E149" s="133"/>
      <c r="F149" s="133"/>
      <c r="H149" s="142"/>
      <c r="J149" s="133"/>
      <c r="K149" s="133"/>
    </row>
    <row r="150" spans="2:20" s="21" customFormat="1" hidden="1" x14ac:dyDescent="0.25">
      <c r="B150" s="42" t="s">
        <v>110</v>
      </c>
      <c r="C150" s="142"/>
      <c r="E150" s="133"/>
      <c r="F150" s="133"/>
      <c r="H150" s="142"/>
      <c r="J150" s="133"/>
      <c r="K150" s="133"/>
    </row>
    <row r="151" spans="2:20" s="21" customFormat="1" hidden="1" x14ac:dyDescent="0.25">
      <c r="B151" s="42" t="s">
        <v>111</v>
      </c>
      <c r="C151" s="142"/>
      <c r="E151" s="133"/>
      <c r="F151" s="133"/>
      <c r="H151" s="142"/>
      <c r="J151" s="133"/>
      <c r="K151" s="133"/>
    </row>
    <row r="152" spans="2:20" s="21" customFormat="1" hidden="1" x14ac:dyDescent="0.25">
      <c r="B152" s="42" t="s">
        <v>112</v>
      </c>
      <c r="C152" s="142"/>
      <c r="E152" s="133"/>
      <c r="F152" s="133"/>
      <c r="H152" s="142"/>
      <c r="J152" s="133"/>
      <c r="K152" s="133"/>
    </row>
    <row r="153" spans="2:20" s="21" customFormat="1" hidden="1" x14ac:dyDescent="0.25">
      <c r="B153" s="42" t="s">
        <v>113</v>
      </c>
      <c r="C153" s="142"/>
      <c r="E153" s="133"/>
      <c r="F153" s="133"/>
      <c r="H153" s="142"/>
      <c r="J153" s="133"/>
      <c r="K153" s="133"/>
    </row>
    <row r="154" spans="2:20" s="21" customFormat="1" ht="13" hidden="1" x14ac:dyDescent="0.3">
      <c r="B154" s="42" t="s">
        <v>257</v>
      </c>
      <c r="C154" s="142"/>
      <c r="E154" s="22"/>
      <c r="F154" s="133"/>
      <c r="H154" s="130"/>
      <c r="I154" s="18"/>
      <c r="J154" s="133"/>
      <c r="K154" s="133"/>
    </row>
    <row r="155" spans="2:20" s="21" customFormat="1" hidden="1" x14ac:dyDescent="0.25">
      <c r="B155" s="42" t="s">
        <v>114</v>
      </c>
      <c r="C155" s="142"/>
      <c r="E155" s="133"/>
      <c r="F155" s="133"/>
      <c r="H155" s="142"/>
      <c r="J155" s="133"/>
      <c r="K155" s="133"/>
    </row>
    <row r="156" spans="2:20" s="21" customFormat="1" ht="13" hidden="1" x14ac:dyDescent="0.3">
      <c r="B156" s="42" t="s">
        <v>115</v>
      </c>
      <c r="C156" s="142"/>
      <c r="E156" s="22"/>
      <c r="F156" s="133"/>
      <c r="H156" s="130"/>
      <c r="I156" s="143"/>
      <c r="J156" s="133"/>
      <c r="K156" s="133"/>
    </row>
    <row r="157" spans="2:20" s="21" customFormat="1" ht="13" hidden="1" x14ac:dyDescent="0.3">
      <c r="B157" s="42" t="s">
        <v>116</v>
      </c>
      <c r="C157" s="142"/>
      <c r="E157" s="22"/>
      <c r="F157" s="133"/>
      <c r="H157" s="130"/>
      <c r="I157" s="18"/>
      <c r="J157" s="133"/>
      <c r="K157" s="133"/>
    </row>
    <row r="158" spans="2:20" s="136" customFormat="1" ht="13" hidden="1" x14ac:dyDescent="0.3">
      <c r="B158" s="42" t="s">
        <v>117</v>
      </c>
      <c r="C158" s="130"/>
      <c r="D158" s="18"/>
      <c r="E158" s="131"/>
      <c r="F158" s="131"/>
      <c r="G158" s="21"/>
      <c r="H158" s="130"/>
      <c r="I158" s="140"/>
      <c r="J158" s="131"/>
      <c r="K158" s="131"/>
      <c r="L158" s="21"/>
      <c r="M158" s="21"/>
      <c r="N158" s="21"/>
      <c r="O158" s="21"/>
      <c r="P158" s="21"/>
      <c r="Q158" s="21"/>
      <c r="R158" s="21"/>
      <c r="S158" s="21"/>
      <c r="T158" s="21"/>
    </row>
    <row r="159" spans="2:20" s="21" customFormat="1" ht="13" hidden="1" x14ac:dyDescent="0.3">
      <c r="B159" s="42" t="s">
        <v>118</v>
      </c>
      <c r="C159" s="142"/>
      <c r="E159" s="22"/>
      <c r="F159" s="133"/>
      <c r="H159" s="130"/>
      <c r="I159" s="18"/>
      <c r="J159" s="133"/>
      <c r="K159" s="144"/>
    </row>
    <row r="160" spans="2:20" s="21" customFormat="1" ht="13" hidden="1" x14ac:dyDescent="0.3">
      <c r="B160" s="42" t="s">
        <v>119</v>
      </c>
      <c r="C160" s="142"/>
      <c r="E160" s="22"/>
      <c r="F160" s="133"/>
      <c r="H160" s="130"/>
      <c r="I160" s="18"/>
      <c r="J160" s="133"/>
      <c r="K160" s="144"/>
    </row>
    <row r="161" spans="2:20" s="21" customFormat="1" ht="13" hidden="1" x14ac:dyDescent="0.3">
      <c r="B161" s="42" t="s">
        <v>120</v>
      </c>
      <c r="C161" s="142"/>
      <c r="E161" s="22"/>
      <c r="F161" s="133"/>
      <c r="H161" s="130"/>
      <c r="I161" s="18"/>
      <c r="J161" s="133"/>
      <c r="K161" s="144"/>
    </row>
    <row r="162" spans="2:20" s="21" customFormat="1" ht="13" hidden="1" x14ac:dyDescent="0.3">
      <c r="B162" s="42" t="s">
        <v>282</v>
      </c>
      <c r="C162" s="142"/>
      <c r="E162" s="22"/>
      <c r="F162" s="133"/>
      <c r="H162" s="130"/>
      <c r="I162" s="18"/>
      <c r="J162" s="133"/>
      <c r="K162" s="144"/>
    </row>
    <row r="163" spans="2:20" s="21" customFormat="1" ht="13" hidden="1" x14ac:dyDescent="0.3">
      <c r="B163" s="42" t="s">
        <v>121</v>
      </c>
      <c r="C163" s="142"/>
      <c r="E163" s="144"/>
      <c r="F163" s="144"/>
      <c r="H163" s="130"/>
      <c r="I163" s="18"/>
      <c r="J163" s="144"/>
      <c r="K163" s="144"/>
    </row>
    <row r="164" spans="2:20" s="21" customFormat="1" ht="15.5" x14ac:dyDescent="0.35">
      <c r="B164" s="43"/>
      <c r="C164" s="141"/>
      <c r="E164" s="133" t="s">
        <v>190</v>
      </c>
      <c r="F164" s="133"/>
      <c r="H164" s="141"/>
      <c r="J164" s="133"/>
      <c r="K164" s="133"/>
    </row>
    <row r="165" spans="2:20" ht="13" x14ac:dyDescent="0.3">
      <c r="B165" s="44" t="s">
        <v>122</v>
      </c>
      <c r="C165" s="130"/>
      <c r="D165" s="18"/>
      <c r="E165" s="131">
        <v>8.0000000000000002E-3</v>
      </c>
      <c r="F165" s="131">
        <v>0.05</v>
      </c>
      <c r="G165" s="21"/>
      <c r="H165" s="130">
        <f t="shared" ref="H165:H171" si="5">J165*I165</f>
        <v>0</v>
      </c>
      <c r="I165" s="140">
        <v>0</v>
      </c>
      <c r="J165" s="131">
        <v>8.0000000000000002E-3</v>
      </c>
      <c r="K165" s="131">
        <v>0.05</v>
      </c>
      <c r="R165" s="21"/>
      <c r="S165" s="21"/>
      <c r="T165" s="21"/>
    </row>
    <row r="166" spans="2:20" ht="13" x14ac:dyDescent="0.3">
      <c r="B166" s="44" t="s">
        <v>123</v>
      </c>
      <c r="C166" s="130"/>
      <c r="D166" s="18"/>
      <c r="E166" s="131">
        <v>8.0000000000000002E-3</v>
      </c>
      <c r="F166" s="131">
        <v>0.05</v>
      </c>
      <c r="G166" s="21"/>
      <c r="H166" s="130">
        <f t="shared" si="5"/>
        <v>0</v>
      </c>
      <c r="I166" s="138">
        <v>0</v>
      </c>
      <c r="J166" s="131">
        <v>8.0000000000000002E-3</v>
      </c>
      <c r="K166" s="131">
        <v>0.05</v>
      </c>
      <c r="R166" s="21"/>
      <c r="S166" s="21"/>
      <c r="T166" s="21"/>
    </row>
    <row r="167" spans="2:20" s="21" customFormat="1" ht="13" x14ac:dyDescent="0.3">
      <c r="B167" s="167" t="s">
        <v>235</v>
      </c>
      <c r="C167" s="130"/>
      <c r="D167" s="18"/>
      <c r="E167" s="131">
        <v>8.0000000000000002E-3</v>
      </c>
      <c r="F167" s="131">
        <v>0.04</v>
      </c>
      <c r="H167" s="130">
        <f t="shared" ref="H167:H168" si="6">J167*I167</f>
        <v>0</v>
      </c>
      <c r="I167" s="138">
        <v>0</v>
      </c>
      <c r="J167" s="131">
        <v>8.0000000000000002E-3</v>
      </c>
      <c r="K167" s="131">
        <v>0.04</v>
      </c>
    </row>
    <row r="168" spans="2:20" s="21" customFormat="1" ht="13" x14ac:dyDescent="0.3">
      <c r="B168" s="167" t="s">
        <v>236</v>
      </c>
      <c r="C168" s="130"/>
      <c r="D168" s="18"/>
      <c r="E168" s="131">
        <v>8.0000000000000002E-3</v>
      </c>
      <c r="F168" s="131">
        <v>0.04</v>
      </c>
      <c r="H168" s="130">
        <f t="shared" si="6"/>
        <v>0</v>
      </c>
      <c r="I168" s="138">
        <v>0</v>
      </c>
      <c r="J168" s="131">
        <v>8.0000000000000002E-3</v>
      </c>
      <c r="K168" s="131">
        <v>0.04</v>
      </c>
    </row>
    <row r="169" spans="2:20" s="21" customFormat="1" ht="13.5" x14ac:dyDescent="0.3">
      <c r="B169" s="45" t="s">
        <v>124</v>
      </c>
      <c r="C169" s="141">
        <f t="shared" ref="C169:C171" si="7">E169*D169</f>
        <v>0</v>
      </c>
      <c r="E169" s="133">
        <v>5.0000000000000001E-3</v>
      </c>
      <c r="F169" s="133"/>
      <c r="H169" s="141">
        <f t="shared" si="5"/>
        <v>191.99999999999997</v>
      </c>
      <c r="I169" s="143">
        <v>40000</v>
      </c>
      <c r="J169" s="133">
        <v>4.7999999999999996E-3</v>
      </c>
      <c r="K169" s="133"/>
    </row>
    <row r="170" spans="2:20" s="21" customFormat="1" ht="13.5" x14ac:dyDescent="0.3">
      <c r="B170" s="45" t="s">
        <v>125</v>
      </c>
      <c r="C170" s="141">
        <f t="shared" si="7"/>
        <v>0</v>
      </c>
      <c r="E170" s="133">
        <v>5.0000000000000001E-3</v>
      </c>
      <c r="F170" s="133"/>
      <c r="H170" s="141">
        <f t="shared" si="5"/>
        <v>288</v>
      </c>
      <c r="I170" s="143">
        <v>60000</v>
      </c>
      <c r="J170" s="133">
        <v>4.7999999999999996E-3</v>
      </c>
      <c r="K170" s="133"/>
    </row>
    <row r="171" spans="2:20" s="21" customFormat="1" ht="13.5" x14ac:dyDescent="0.3">
      <c r="B171" s="45" t="s">
        <v>126</v>
      </c>
      <c r="C171" s="141">
        <f t="shared" si="7"/>
        <v>0</v>
      </c>
      <c r="E171" s="133">
        <v>5.0000000000000001E-3</v>
      </c>
      <c r="F171" s="133"/>
      <c r="H171" s="141">
        <f t="shared" si="5"/>
        <v>383.99999999999994</v>
      </c>
      <c r="I171" s="143">
        <v>80000</v>
      </c>
      <c r="J171" s="133">
        <v>4.7999999999999996E-3</v>
      </c>
      <c r="K171" s="133"/>
    </row>
    <row r="172" spans="2:20" s="21" customFormat="1" ht="13.5" hidden="1" x14ac:dyDescent="0.3">
      <c r="B172" s="45" t="s">
        <v>127</v>
      </c>
      <c r="C172" s="142"/>
      <c r="E172" s="133"/>
      <c r="F172" s="133"/>
      <c r="H172" s="142"/>
      <c r="J172" s="133"/>
      <c r="K172" s="133"/>
    </row>
    <row r="173" spans="2:20" hidden="1" x14ac:dyDescent="0.25">
      <c r="B173" s="44" t="s">
        <v>128</v>
      </c>
      <c r="R173" s="21"/>
      <c r="S173" s="21"/>
      <c r="T173" s="21"/>
    </row>
    <row r="174" spans="2:20" hidden="1" x14ac:dyDescent="0.25">
      <c r="B174" s="44" t="s">
        <v>129</v>
      </c>
      <c r="R174" s="21"/>
      <c r="S174" s="21"/>
      <c r="T174" s="21"/>
    </row>
    <row r="175" spans="2:20" hidden="1" x14ac:dyDescent="0.25">
      <c r="B175" s="44" t="s">
        <v>130</v>
      </c>
      <c r="R175" s="21"/>
      <c r="S175" s="21"/>
      <c r="T175" s="21"/>
    </row>
    <row r="176" spans="2:20" hidden="1" x14ac:dyDescent="0.25">
      <c r="B176" s="44" t="s">
        <v>131</v>
      </c>
      <c r="R176" s="21"/>
      <c r="S176" s="21"/>
      <c r="T176" s="21"/>
    </row>
    <row r="177" spans="2:20" hidden="1" x14ac:dyDescent="0.25">
      <c r="B177" s="44" t="s">
        <v>132</v>
      </c>
      <c r="R177" s="21"/>
      <c r="S177" s="21"/>
      <c r="T177" s="21"/>
    </row>
    <row r="178" spans="2:20" s="21" customFormat="1" hidden="1" x14ac:dyDescent="0.25">
      <c r="B178" s="44" t="s">
        <v>133</v>
      </c>
      <c r="C178" s="142"/>
      <c r="E178" s="133"/>
      <c r="F178" s="133"/>
      <c r="H178" s="142"/>
      <c r="J178" s="133"/>
      <c r="K178" s="133"/>
    </row>
    <row r="179" spans="2:20" s="21" customFormat="1" hidden="1" x14ac:dyDescent="0.25">
      <c r="B179" s="44" t="s">
        <v>134</v>
      </c>
      <c r="C179" s="142"/>
      <c r="E179" s="133"/>
      <c r="F179" s="133"/>
      <c r="H179" s="142"/>
      <c r="J179" s="133"/>
      <c r="K179" s="133"/>
    </row>
    <row r="180" spans="2:20" s="21" customFormat="1" ht="13.5" hidden="1" x14ac:dyDescent="0.3">
      <c r="B180" s="45" t="s">
        <v>135</v>
      </c>
      <c r="C180" s="142"/>
      <c r="E180" s="133"/>
      <c r="F180" s="133"/>
      <c r="H180" s="142"/>
      <c r="J180" s="133"/>
      <c r="K180" s="133"/>
    </row>
    <row r="181" spans="2:20" s="21" customFormat="1" ht="13.5" hidden="1" x14ac:dyDescent="0.3">
      <c r="B181" s="45" t="s">
        <v>136</v>
      </c>
      <c r="C181" s="142"/>
      <c r="E181" s="133"/>
      <c r="F181" s="133"/>
      <c r="H181" s="142"/>
      <c r="J181" s="133"/>
      <c r="K181" s="133"/>
    </row>
    <row r="182" spans="2:20" s="21" customFormat="1" hidden="1" x14ac:dyDescent="0.25">
      <c r="B182" s="44" t="s">
        <v>137</v>
      </c>
      <c r="C182" s="142"/>
      <c r="E182" s="133"/>
      <c r="F182" s="133"/>
      <c r="H182" s="142"/>
      <c r="J182" s="133"/>
      <c r="K182" s="133"/>
    </row>
    <row r="183" spans="2:20" s="21" customFormat="1" ht="13.5" hidden="1" x14ac:dyDescent="0.3">
      <c r="B183" s="45" t="s">
        <v>138</v>
      </c>
      <c r="C183" s="142"/>
      <c r="E183" s="133"/>
      <c r="F183" s="133"/>
      <c r="H183" s="142"/>
      <c r="J183" s="133"/>
      <c r="K183" s="133"/>
    </row>
    <row r="184" spans="2:20" s="21" customFormat="1" hidden="1" x14ac:dyDescent="0.25">
      <c r="B184" s="167" t="s">
        <v>238</v>
      </c>
      <c r="C184" s="142"/>
      <c r="E184" s="133"/>
      <c r="F184" s="133"/>
      <c r="H184" s="142"/>
      <c r="J184" s="133"/>
      <c r="K184" s="133"/>
    </row>
    <row r="185" spans="2:20" s="21" customFormat="1" ht="13" hidden="1" x14ac:dyDescent="0.3">
      <c r="B185" s="46" t="s">
        <v>139</v>
      </c>
      <c r="C185" s="141"/>
      <c r="E185" s="133"/>
      <c r="F185" s="133"/>
      <c r="H185" s="141"/>
      <c r="J185" s="133"/>
      <c r="K185" s="133"/>
    </row>
    <row r="186" spans="2:20" s="21" customFormat="1" hidden="1" x14ac:dyDescent="0.25">
      <c r="B186" s="44" t="s">
        <v>140</v>
      </c>
      <c r="C186" s="142"/>
      <c r="E186" s="133"/>
      <c r="F186" s="133"/>
      <c r="H186" s="142"/>
      <c r="J186" s="133"/>
      <c r="K186" s="133"/>
    </row>
    <row r="187" spans="2:20" s="21" customFormat="1" hidden="1" x14ac:dyDescent="0.25">
      <c r="B187" s="44" t="s">
        <v>141</v>
      </c>
      <c r="C187" s="142"/>
      <c r="E187" s="133"/>
      <c r="F187" s="133"/>
      <c r="H187" s="142"/>
      <c r="J187" s="133"/>
      <c r="K187" s="133"/>
    </row>
    <row r="188" spans="2:20" s="21" customFormat="1" hidden="1" x14ac:dyDescent="0.25">
      <c r="B188" s="44" t="s">
        <v>142</v>
      </c>
      <c r="C188" s="142"/>
      <c r="E188" s="133"/>
      <c r="F188" s="133"/>
      <c r="H188" s="142"/>
      <c r="J188" s="133"/>
      <c r="K188" s="133"/>
    </row>
    <row r="189" spans="2:20" s="21" customFormat="1" ht="13" hidden="1" x14ac:dyDescent="0.3">
      <c r="B189" s="46" t="s">
        <v>143</v>
      </c>
      <c r="C189" s="141"/>
      <c r="E189" s="133"/>
      <c r="F189" s="133"/>
      <c r="H189" s="141"/>
      <c r="J189" s="133"/>
      <c r="K189" s="133"/>
    </row>
    <row r="190" spans="2:20" s="21" customFormat="1" hidden="1" x14ac:dyDescent="0.25">
      <c r="B190" s="44" t="s">
        <v>144</v>
      </c>
      <c r="C190" s="142"/>
      <c r="E190" s="133"/>
      <c r="F190" s="133"/>
      <c r="H190" s="142"/>
      <c r="J190" s="133"/>
      <c r="K190" s="133"/>
    </row>
    <row r="191" spans="2:20" s="21" customFormat="1" hidden="1" x14ac:dyDescent="0.25">
      <c r="B191" s="44" t="s">
        <v>145</v>
      </c>
      <c r="C191" s="142"/>
      <c r="E191" s="133"/>
      <c r="F191" s="133"/>
      <c r="H191" s="142"/>
      <c r="J191" s="133"/>
      <c r="K191" s="133"/>
    </row>
    <row r="192" spans="2:20" s="21" customFormat="1" hidden="1" x14ac:dyDescent="0.25">
      <c r="B192" s="167" t="s">
        <v>239</v>
      </c>
      <c r="C192" s="142"/>
      <c r="E192" s="133"/>
      <c r="F192" s="133"/>
      <c r="H192" s="142"/>
      <c r="J192" s="133"/>
      <c r="K192" s="133"/>
    </row>
    <row r="193" spans="2:11" s="21" customFormat="1" hidden="1" x14ac:dyDescent="0.25">
      <c r="B193" s="167" t="s">
        <v>240</v>
      </c>
      <c r="C193" s="142"/>
      <c r="E193" s="133"/>
      <c r="F193" s="133"/>
      <c r="H193" s="142"/>
      <c r="J193" s="133"/>
      <c r="K193" s="133"/>
    </row>
    <row r="194" spans="2:11" s="21" customFormat="1" hidden="1" x14ac:dyDescent="0.25">
      <c r="B194" s="44" t="s">
        <v>146</v>
      </c>
      <c r="C194" s="142"/>
      <c r="E194" s="133"/>
      <c r="F194" s="133"/>
      <c r="H194" s="142"/>
      <c r="J194" s="133"/>
      <c r="K194" s="133"/>
    </row>
    <row r="195" spans="2:11" s="21" customFormat="1" hidden="1" x14ac:dyDescent="0.25">
      <c r="B195" s="44" t="s">
        <v>147</v>
      </c>
      <c r="C195" s="142"/>
      <c r="E195" s="133"/>
      <c r="F195" s="133"/>
      <c r="H195" s="142"/>
      <c r="J195" s="133"/>
      <c r="K195" s="133"/>
    </row>
    <row r="196" spans="2:11" s="21" customFormat="1" hidden="1" x14ac:dyDescent="0.25">
      <c r="B196" s="44" t="s">
        <v>148</v>
      </c>
      <c r="C196" s="142"/>
      <c r="E196" s="133"/>
      <c r="F196" s="133"/>
      <c r="H196" s="142"/>
      <c r="J196" s="133"/>
      <c r="K196" s="133"/>
    </row>
    <row r="197" spans="2:11" s="21" customFormat="1" hidden="1" x14ac:dyDescent="0.25">
      <c r="B197" s="44" t="s">
        <v>149</v>
      </c>
      <c r="C197" s="142"/>
      <c r="E197" s="133"/>
      <c r="F197" s="133"/>
      <c r="H197" s="142"/>
      <c r="J197" s="133"/>
      <c r="K197" s="133"/>
    </row>
    <row r="198" spans="2:11" s="21" customFormat="1" ht="13.5" hidden="1" x14ac:dyDescent="0.3">
      <c r="B198" s="45" t="s">
        <v>150</v>
      </c>
      <c r="C198" s="142"/>
      <c r="E198" s="133"/>
      <c r="F198" s="133"/>
      <c r="H198" s="142"/>
      <c r="J198" s="133"/>
      <c r="K198" s="133"/>
    </row>
    <row r="199" spans="2:11" s="21" customFormat="1" ht="13.5" hidden="1" x14ac:dyDescent="0.3">
      <c r="B199" s="45" t="s">
        <v>151</v>
      </c>
      <c r="C199" s="142"/>
      <c r="E199" s="133"/>
      <c r="F199" s="133"/>
      <c r="H199" s="142"/>
      <c r="J199" s="133"/>
      <c r="K199" s="133"/>
    </row>
    <row r="200" spans="2:11" s="21" customFormat="1" ht="13.5" hidden="1" x14ac:dyDescent="0.3">
      <c r="B200" s="45" t="s">
        <v>152</v>
      </c>
      <c r="C200" s="142"/>
      <c r="E200" s="133"/>
      <c r="F200" s="133"/>
      <c r="H200" s="142"/>
      <c r="J200" s="133"/>
      <c r="K200" s="133"/>
    </row>
    <row r="201" spans="2:11" s="21" customFormat="1" ht="13" hidden="1" x14ac:dyDescent="0.3">
      <c r="B201" s="46" t="s">
        <v>153</v>
      </c>
      <c r="C201" s="141"/>
      <c r="E201" s="133"/>
      <c r="F201" s="133"/>
      <c r="H201" s="141"/>
      <c r="J201" s="133"/>
      <c r="K201" s="133"/>
    </row>
    <row r="202" spans="2:11" s="21" customFormat="1" hidden="1" x14ac:dyDescent="0.25">
      <c r="B202" s="44" t="s">
        <v>154</v>
      </c>
      <c r="C202" s="142"/>
      <c r="E202" s="133"/>
      <c r="F202" s="133"/>
      <c r="H202" s="142"/>
      <c r="J202" s="133"/>
      <c r="K202" s="133"/>
    </row>
    <row r="203" spans="2:11" s="21" customFormat="1" hidden="1" x14ac:dyDescent="0.25">
      <c r="B203" s="44" t="s">
        <v>155</v>
      </c>
      <c r="C203" s="142"/>
      <c r="E203" s="133"/>
      <c r="F203" s="133"/>
      <c r="H203" s="142"/>
      <c r="J203" s="133"/>
      <c r="K203" s="133"/>
    </row>
    <row r="204" spans="2:11" s="21" customFormat="1" ht="13.5" hidden="1" x14ac:dyDescent="0.3">
      <c r="B204" s="45" t="s">
        <v>237</v>
      </c>
      <c r="C204" s="142"/>
      <c r="E204" s="133"/>
      <c r="F204" s="133"/>
      <c r="H204" s="142"/>
      <c r="J204" s="133"/>
      <c r="K204" s="133"/>
    </row>
    <row r="205" spans="2:11" s="21" customFormat="1" ht="13.5" hidden="1" x14ac:dyDescent="0.3">
      <c r="B205" s="45" t="s">
        <v>156</v>
      </c>
      <c r="C205" s="142"/>
      <c r="E205" s="133"/>
      <c r="F205" s="133"/>
      <c r="H205" s="142"/>
      <c r="J205" s="133"/>
      <c r="K205" s="133"/>
    </row>
    <row r="206" spans="2:11" s="21" customFormat="1" hidden="1" x14ac:dyDescent="0.25">
      <c r="B206" s="44" t="s">
        <v>157</v>
      </c>
      <c r="C206" s="142"/>
      <c r="E206" s="133"/>
      <c r="F206" s="133"/>
      <c r="H206" s="142"/>
      <c r="J206" s="133"/>
      <c r="K206" s="133"/>
    </row>
    <row r="207" spans="2:11" s="21" customFormat="1" hidden="1" x14ac:dyDescent="0.25">
      <c r="B207" s="44" t="s">
        <v>158</v>
      </c>
      <c r="C207" s="142"/>
      <c r="E207" s="133"/>
      <c r="F207" s="133"/>
      <c r="H207" s="142"/>
      <c r="J207" s="133"/>
      <c r="K207" s="133"/>
    </row>
    <row r="208" spans="2:11" s="21" customFormat="1" hidden="1" x14ac:dyDescent="0.25">
      <c r="B208" s="44" t="s">
        <v>159</v>
      </c>
      <c r="C208" s="142"/>
      <c r="E208" s="133"/>
      <c r="F208" s="133"/>
      <c r="H208" s="142"/>
      <c r="J208" s="133"/>
      <c r="K208" s="133"/>
    </row>
    <row r="209" spans="2:11" s="21" customFormat="1" hidden="1" x14ac:dyDescent="0.25">
      <c r="B209" s="47" t="s">
        <v>160</v>
      </c>
      <c r="C209" s="142"/>
      <c r="E209" s="133"/>
      <c r="F209" s="133"/>
      <c r="H209" s="142"/>
      <c r="J209" s="133"/>
      <c r="K209" s="133"/>
    </row>
    <row r="210" spans="2:11" s="21" customFormat="1" hidden="1" x14ac:dyDescent="0.25">
      <c r="B210" s="47" t="s">
        <v>161</v>
      </c>
      <c r="C210" s="142"/>
      <c r="E210" s="133"/>
      <c r="F210" s="133"/>
      <c r="H210" s="142"/>
      <c r="J210" s="133"/>
      <c r="K210" s="133"/>
    </row>
    <row r="211" spans="2:11" s="21" customFormat="1" hidden="1" x14ac:dyDescent="0.25">
      <c r="B211" s="47" t="s">
        <v>162</v>
      </c>
      <c r="C211" s="142"/>
      <c r="E211" s="133"/>
      <c r="F211" s="133"/>
      <c r="H211" s="142"/>
      <c r="J211" s="133"/>
      <c r="K211" s="133"/>
    </row>
    <row r="212" spans="2:11" s="21" customFormat="1" hidden="1" x14ac:dyDescent="0.25">
      <c r="B212" s="47" t="s">
        <v>163</v>
      </c>
      <c r="C212" s="142"/>
      <c r="E212" s="133"/>
      <c r="F212" s="133"/>
      <c r="H212" s="142"/>
      <c r="J212" s="133"/>
      <c r="K212" s="133"/>
    </row>
    <row r="213" spans="2:11" s="21" customFormat="1" hidden="1" x14ac:dyDescent="0.25">
      <c r="B213" s="47" t="s">
        <v>164</v>
      </c>
      <c r="C213" s="142"/>
      <c r="E213" s="133"/>
      <c r="F213" s="133"/>
      <c r="H213" s="142"/>
      <c r="J213" s="133"/>
      <c r="K213" s="133"/>
    </row>
    <row r="214" spans="2:11" s="21" customFormat="1" hidden="1" x14ac:dyDescent="0.25">
      <c r="B214" s="47" t="s">
        <v>165</v>
      </c>
      <c r="C214" s="142"/>
      <c r="E214" s="133"/>
      <c r="F214" s="133"/>
      <c r="H214" s="142"/>
      <c r="J214" s="133"/>
      <c r="K214" s="133"/>
    </row>
    <row r="215" spans="2:11" s="21" customFormat="1" hidden="1" x14ac:dyDescent="0.25">
      <c r="B215" s="47" t="s">
        <v>166</v>
      </c>
      <c r="C215" s="142"/>
      <c r="E215" s="133"/>
      <c r="F215" s="133"/>
      <c r="H215" s="142"/>
      <c r="J215" s="133"/>
      <c r="K215" s="133"/>
    </row>
    <row r="216" spans="2:11" s="21" customFormat="1" hidden="1" x14ac:dyDescent="0.25">
      <c r="B216" s="47" t="s">
        <v>167</v>
      </c>
      <c r="C216" s="142"/>
      <c r="E216" s="133"/>
      <c r="F216" s="133"/>
      <c r="H216" s="142"/>
      <c r="J216" s="133"/>
      <c r="K216" s="133"/>
    </row>
    <row r="217" spans="2:11" s="21" customFormat="1" hidden="1" x14ac:dyDescent="0.25">
      <c r="B217" s="47" t="s">
        <v>168</v>
      </c>
      <c r="C217" s="142"/>
      <c r="E217" s="133"/>
      <c r="F217" s="133"/>
      <c r="H217" s="142"/>
      <c r="J217" s="133"/>
      <c r="K217" s="133"/>
    </row>
    <row r="218" spans="2:11" s="21" customFormat="1" hidden="1" x14ac:dyDescent="0.25">
      <c r="B218" s="47" t="s">
        <v>169</v>
      </c>
      <c r="C218" s="142"/>
      <c r="E218" s="133"/>
      <c r="F218" s="133"/>
      <c r="H218" s="142"/>
      <c r="J218" s="133"/>
      <c r="K218" s="133"/>
    </row>
    <row r="219" spans="2:11" s="21" customFormat="1" ht="13" hidden="1" x14ac:dyDescent="0.3">
      <c r="B219" s="26" t="s">
        <v>170</v>
      </c>
      <c r="C219" s="141"/>
      <c r="E219" s="133"/>
      <c r="F219" s="133"/>
      <c r="H219" s="141"/>
      <c r="J219" s="133"/>
      <c r="K219" s="133"/>
    </row>
    <row r="220" spans="2:11" s="21" customFormat="1" ht="13" hidden="1" x14ac:dyDescent="0.3">
      <c r="B220" s="26" t="s">
        <v>171</v>
      </c>
      <c r="C220" s="141"/>
      <c r="E220" s="133"/>
      <c r="F220" s="133"/>
      <c r="H220" s="141"/>
      <c r="J220" s="133"/>
      <c r="K220" s="133"/>
    </row>
    <row r="221" spans="2:11" s="21" customFormat="1" ht="13" hidden="1" x14ac:dyDescent="0.3">
      <c r="B221" s="26" t="s">
        <v>172</v>
      </c>
      <c r="C221" s="141"/>
      <c r="E221" s="133"/>
      <c r="F221" s="133"/>
      <c r="H221" s="141"/>
      <c r="J221" s="133"/>
      <c r="K221" s="133"/>
    </row>
    <row r="222" spans="2:11" s="21" customFormat="1" ht="13" hidden="1" x14ac:dyDescent="0.3">
      <c r="B222" s="26" t="s">
        <v>173</v>
      </c>
      <c r="C222" s="141"/>
      <c r="E222" s="133"/>
      <c r="F222" s="133"/>
      <c r="H222" s="141"/>
      <c r="J222" s="133"/>
      <c r="K222" s="133"/>
    </row>
    <row r="223" spans="2:11" s="21" customFormat="1" ht="13" hidden="1" x14ac:dyDescent="0.3">
      <c r="B223" s="26" t="s">
        <v>174</v>
      </c>
      <c r="C223" s="141"/>
      <c r="E223" s="133"/>
      <c r="F223" s="133"/>
      <c r="H223" s="141"/>
      <c r="J223" s="133"/>
      <c r="K223" s="133"/>
    </row>
    <row r="224" spans="2:11" s="21" customFormat="1" ht="13" hidden="1" x14ac:dyDescent="0.3">
      <c r="B224" s="26" t="s">
        <v>175</v>
      </c>
      <c r="C224" s="141"/>
      <c r="E224" s="133"/>
      <c r="F224" s="133"/>
      <c r="H224" s="141"/>
      <c r="J224" s="133"/>
      <c r="K224" s="133"/>
    </row>
    <row r="225" spans="2:11" s="21" customFormat="1" ht="13" hidden="1" x14ac:dyDescent="0.3">
      <c r="B225" s="26" t="s">
        <v>176</v>
      </c>
      <c r="C225" s="141"/>
      <c r="E225" s="133"/>
      <c r="F225" s="133"/>
      <c r="H225" s="141"/>
      <c r="J225" s="133"/>
      <c r="K225" s="133"/>
    </row>
    <row r="226" spans="2:11" s="21" customFormat="1" hidden="1" x14ac:dyDescent="0.25">
      <c r="B226" s="167" t="s">
        <v>241</v>
      </c>
      <c r="C226" s="142"/>
      <c r="E226" s="133"/>
      <c r="F226" s="133"/>
      <c r="H226" s="142"/>
      <c r="J226" s="133"/>
      <c r="K226" s="133"/>
    </row>
    <row r="227" spans="2:11" s="21" customFormat="1" hidden="1" x14ac:dyDescent="0.25">
      <c r="B227" s="167" t="s">
        <v>242</v>
      </c>
      <c r="C227" s="142"/>
      <c r="E227" s="133"/>
      <c r="F227" s="133"/>
      <c r="H227" s="142"/>
      <c r="J227" s="133"/>
      <c r="K227" s="133"/>
    </row>
    <row r="228" spans="2:11" s="21" customFormat="1" hidden="1" x14ac:dyDescent="0.25">
      <c r="B228" s="167" t="s">
        <v>243</v>
      </c>
      <c r="C228" s="142"/>
      <c r="E228" s="133"/>
      <c r="F228" s="133"/>
      <c r="H228" s="142"/>
      <c r="J228" s="133"/>
      <c r="K228" s="133"/>
    </row>
    <row r="229" spans="2:11" s="21" customFormat="1" hidden="1" x14ac:dyDescent="0.25">
      <c r="B229" s="167" t="s">
        <v>244</v>
      </c>
      <c r="C229" s="142"/>
      <c r="E229" s="133"/>
      <c r="F229" s="133"/>
      <c r="H229" s="142"/>
      <c r="J229" s="133"/>
      <c r="K229" s="133"/>
    </row>
    <row r="230" spans="2:11" s="21" customFormat="1" hidden="1" x14ac:dyDescent="0.25">
      <c r="B230" s="167" t="s">
        <v>245</v>
      </c>
      <c r="C230" s="142"/>
      <c r="E230" s="133"/>
      <c r="F230" s="133"/>
      <c r="H230" s="142"/>
      <c r="J230" s="133"/>
      <c r="K230" s="133"/>
    </row>
    <row r="231" spans="2:11" s="21" customFormat="1" hidden="1" x14ac:dyDescent="0.25">
      <c r="B231" s="167" t="s">
        <v>246</v>
      </c>
      <c r="C231" s="142"/>
      <c r="E231" s="133"/>
      <c r="F231" s="133"/>
      <c r="H231" s="142"/>
      <c r="J231" s="133"/>
      <c r="K231" s="133"/>
    </row>
    <row r="232" spans="2:11" s="21" customFormat="1" hidden="1" x14ac:dyDescent="0.25">
      <c r="B232" s="167" t="s">
        <v>247</v>
      </c>
      <c r="C232" s="142"/>
      <c r="E232" s="133"/>
      <c r="F232" s="133"/>
      <c r="H232" s="142"/>
      <c r="J232" s="133"/>
      <c r="K232" s="133"/>
    </row>
    <row r="233" spans="2:11" s="21" customFormat="1" hidden="1" x14ac:dyDescent="0.25">
      <c r="B233" s="167" t="s">
        <v>248</v>
      </c>
      <c r="C233" s="142"/>
      <c r="E233" s="133"/>
      <c r="F233" s="133"/>
      <c r="H233" s="142"/>
      <c r="J233" s="133"/>
      <c r="K233" s="133"/>
    </row>
    <row r="234" spans="2:11" s="21" customFormat="1" hidden="1" x14ac:dyDescent="0.25">
      <c r="B234" s="167" t="s">
        <v>249</v>
      </c>
      <c r="C234" s="142"/>
      <c r="E234" s="133"/>
      <c r="F234" s="133"/>
      <c r="H234" s="142"/>
      <c r="J234" s="133"/>
      <c r="K234" s="133"/>
    </row>
    <row r="235" spans="2:11" s="21" customFormat="1" hidden="1" x14ac:dyDescent="0.25">
      <c r="B235" s="167" t="s">
        <v>250</v>
      </c>
      <c r="C235" s="142"/>
      <c r="E235" s="133"/>
      <c r="F235" s="133"/>
      <c r="H235" s="142"/>
      <c r="J235" s="133"/>
      <c r="K235" s="133"/>
    </row>
    <row r="236" spans="2:11" s="21" customFormat="1" hidden="1" x14ac:dyDescent="0.25">
      <c r="B236" s="167" t="s">
        <v>251</v>
      </c>
      <c r="C236" s="142"/>
      <c r="E236" s="133"/>
      <c r="F236" s="133"/>
      <c r="H236" s="142"/>
      <c r="J236" s="133"/>
      <c r="K236" s="133"/>
    </row>
    <row r="237" spans="2:11" s="21" customFormat="1" hidden="1" x14ac:dyDescent="0.25">
      <c r="B237" s="167" t="s">
        <v>252</v>
      </c>
      <c r="C237" s="142"/>
      <c r="E237" s="133"/>
      <c r="F237" s="133"/>
      <c r="H237" s="142"/>
      <c r="J237" s="133"/>
      <c r="K237" s="133"/>
    </row>
    <row r="238" spans="2:11" s="21" customFormat="1" hidden="1" x14ac:dyDescent="0.25">
      <c r="B238" s="167" t="s">
        <v>253</v>
      </c>
      <c r="C238" s="142"/>
      <c r="E238" s="133"/>
      <c r="F238" s="133"/>
      <c r="H238" s="142"/>
      <c r="J238" s="133"/>
      <c r="K238" s="133"/>
    </row>
    <row r="239" spans="2:11" s="21" customFormat="1" hidden="1" x14ac:dyDescent="0.25">
      <c r="B239" s="167" t="s">
        <v>254</v>
      </c>
      <c r="C239" s="142"/>
      <c r="E239" s="133"/>
      <c r="F239" s="133"/>
      <c r="H239" s="142"/>
      <c r="J239" s="133"/>
      <c r="K239" s="133"/>
    </row>
    <row r="240" spans="2:11" s="21" customFormat="1" hidden="1" x14ac:dyDescent="0.25">
      <c r="B240" s="167" t="s">
        <v>268</v>
      </c>
      <c r="C240" s="142"/>
      <c r="E240" s="133"/>
      <c r="F240" s="133"/>
      <c r="H240" s="142"/>
      <c r="J240" s="133"/>
      <c r="K240" s="133"/>
    </row>
    <row r="241" spans="2:11" s="21" customFormat="1" hidden="1" x14ac:dyDescent="0.25">
      <c r="B241" s="167" t="s">
        <v>269</v>
      </c>
      <c r="C241" s="142"/>
      <c r="E241" s="133"/>
      <c r="F241" s="133"/>
      <c r="H241" s="142"/>
      <c r="J241" s="133"/>
      <c r="K241" s="133"/>
    </row>
    <row r="242" spans="2:11" s="21" customFormat="1" hidden="1" x14ac:dyDescent="0.25">
      <c r="B242" s="167" t="s">
        <v>270</v>
      </c>
      <c r="C242" s="142"/>
      <c r="E242" s="133"/>
      <c r="F242" s="133"/>
      <c r="H242" s="142"/>
      <c r="J242" s="133"/>
      <c r="K242" s="133"/>
    </row>
    <row r="243" spans="2:11" s="21" customFormat="1" hidden="1" x14ac:dyDescent="0.25">
      <c r="B243" s="167" t="s">
        <v>271</v>
      </c>
      <c r="C243" s="142"/>
      <c r="E243" s="133"/>
      <c r="F243" s="133"/>
      <c r="H243" s="142"/>
      <c r="J243" s="133"/>
      <c r="K243" s="133"/>
    </row>
    <row r="244" spans="2:11" s="21" customFormat="1" hidden="1" x14ac:dyDescent="0.25">
      <c r="B244" s="167" t="s">
        <v>272</v>
      </c>
      <c r="C244" s="142"/>
      <c r="E244" s="133"/>
      <c r="F244" s="133"/>
      <c r="H244" s="142"/>
      <c r="J244" s="133"/>
      <c r="K244" s="133"/>
    </row>
    <row r="245" spans="2:11" s="21" customFormat="1" ht="13" hidden="1" x14ac:dyDescent="0.3">
      <c r="B245" s="26" t="s">
        <v>177</v>
      </c>
      <c r="C245" s="141"/>
      <c r="E245" s="133"/>
      <c r="F245" s="133"/>
      <c r="H245" s="141"/>
      <c r="J245" s="133"/>
      <c r="K245" s="133"/>
    </row>
    <row r="246" spans="2:11" s="21" customFormat="1" ht="13" hidden="1" x14ac:dyDescent="0.3">
      <c r="B246" s="26" t="s">
        <v>178</v>
      </c>
      <c r="C246" s="141"/>
      <c r="E246" s="133"/>
      <c r="F246" s="133"/>
      <c r="H246" s="141"/>
      <c r="J246" s="133"/>
      <c r="K246" s="133"/>
    </row>
    <row r="247" spans="2:11" s="21" customFormat="1" ht="13" hidden="1" x14ac:dyDescent="0.3">
      <c r="B247" s="145"/>
      <c r="C247" s="141"/>
      <c r="E247" s="133"/>
      <c r="F247" s="133"/>
      <c r="H247" s="141"/>
      <c r="J247" s="133"/>
      <c r="K247" s="133"/>
    </row>
    <row r="248" spans="2:11" s="21" customFormat="1" ht="13" hidden="1" x14ac:dyDescent="0.3">
      <c r="B248" s="26" t="s">
        <v>179</v>
      </c>
      <c r="C248" s="141"/>
      <c r="E248" s="133"/>
      <c r="F248" s="133"/>
      <c r="H248" s="141"/>
      <c r="J248" s="133"/>
      <c r="K248" s="133"/>
    </row>
    <row r="249" spans="2:11" s="21" customFormat="1" ht="13" hidden="1" x14ac:dyDescent="0.3">
      <c r="B249" s="26" t="s">
        <v>180</v>
      </c>
      <c r="C249" s="141"/>
      <c r="E249" s="133"/>
      <c r="F249" s="133"/>
      <c r="H249" s="141"/>
      <c r="J249" s="133"/>
      <c r="K249" s="133"/>
    </row>
    <row r="250" spans="2:11" s="21" customFormat="1" ht="13" hidden="1" x14ac:dyDescent="0.3">
      <c r="B250" s="26" t="s">
        <v>181</v>
      </c>
      <c r="C250" s="141"/>
      <c r="E250" s="133"/>
      <c r="F250" s="133"/>
      <c r="H250" s="141"/>
      <c r="J250" s="133"/>
      <c r="K250" s="133"/>
    </row>
    <row r="251" spans="2:11" s="21" customFormat="1" ht="13" hidden="1" x14ac:dyDescent="0.3">
      <c r="B251" s="26" t="s">
        <v>182</v>
      </c>
      <c r="C251" s="141"/>
      <c r="E251" s="133"/>
      <c r="F251" s="133"/>
      <c r="H251" s="141"/>
      <c r="J251" s="133"/>
      <c r="K251" s="133"/>
    </row>
    <row r="252" spans="2:11" s="21" customFormat="1" ht="13" hidden="1" x14ac:dyDescent="0.3">
      <c r="B252" s="26" t="s">
        <v>183</v>
      </c>
      <c r="C252" s="141"/>
      <c r="E252" s="133"/>
      <c r="F252" s="133"/>
      <c r="H252" s="141"/>
      <c r="J252" s="133"/>
      <c r="K252" s="133"/>
    </row>
    <row r="253" spans="2:11" s="21" customFormat="1" ht="13" hidden="1" x14ac:dyDescent="0.3">
      <c r="B253" s="26" t="s">
        <v>184</v>
      </c>
      <c r="C253" s="141"/>
      <c r="E253" s="133"/>
      <c r="F253" s="133"/>
      <c r="H253" s="141"/>
      <c r="J253" s="133"/>
      <c r="K253" s="133"/>
    </row>
    <row r="254" spans="2:11" s="21" customFormat="1" ht="13" hidden="1" x14ac:dyDescent="0.3">
      <c r="B254" s="26" t="s">
        <v>185</v>
      </c>
      <c r="C254" s="141"/>
      <c r="E254" s="133"/>
      <c r="F254" s="133"/>
      <c r="H254" s="141"/>
      <c r="J254" s="133"/>
      <c r="K254" s="133"/>
    </row>
    <row r="255" spans="2:11" s="21" customFormat="1" ht="13" hidden="1" x14ac:dyDescent="0.3">
      <c r="B255" s="26" t="s">
        <v>186</v>
      </c>
      <c r="C255" s="141"/>
      <c r="E255" s="133"/>
      <c r="F255" s="133"/>
      <c r="H255" s="141"/>
      <c r="J255" s="133"/>
      <c r="K255" s="133"/>
    </row>
    <row r="256" spans="2:11" s="21" customFormat="1" ht="13" hidden="1" x14ac:dyDescent="0.3">
      <c r="B256" s="26" t="s">
        <v>187</v>
      </c>
      <c r="C256" s="141"/>
      <c r="E256" s="133"/>
      <c r="F256" s="133"/>
      <c r="H256" s="141"/>
      <c r="J256" s="133"/>
      <c r="K256" s="133"/>
    </row>
    <row r="257" spans="2:11" s="21" customFormat="1" ht="13" hidden="1" x14ac:dyDescent="0.3">
      <c r="B257" s="26" t="s">
        <v>188</v>
      </c>
      <c r="C257" s="141"/>
      <c r="E257" s="133"/>
      <c r="F257" s="133"/>
      <c r="H257" s="141"/>
      <c r="J257" s="133"/>
      <c r="K257" s="133"/>
    </row>
    <row r="258" spans="2:11" s="21" customFormat="1" hidden="1" x14ac:dyDescent="0.25">
      <c r="C258" s="142"/>
      <c r="E258" s="133"/>
      <c r="F258" s="133"/>
      <c r="H258" s="142"/>
      <c r="J258" s="133"/>
      <c r="K258" s="133"/>
    </row>
    <row r="259" spans="2:11" s="21" customFormat="1" hidden="1" x14ac:dyDescent="0.25">
      <c r="C259" s="142"/>
      <c r="E259" s="133"/>
      <c r="F259" s="133"/>
      <c r="H259" s="142"/>
      <c r="J259" s="133"/>
      <c r="K259" s="133"/>
    </row>
    <row r="260" spans="2:11" s="21" customFormat="1" hidden="1" x14ac:dyDescent="0.25">
      <c r="C260" s="142"/>
      <c r="E260" s="133"/>
      <c r="F260" s="133"/>
      <c r="H260" s="142"/>
      <c r="J260" s="133"/>
      <c r="K260" s="133"/>
    </row>
    <row r="261" spans="2:11" s="21" customFormat="1" hidden="1" x14ac:dyDescent="0.25">
      <c r="C261" s="142"/>
      <c r="E261" s="133"/>
      <c r="F261" s="133"/>
      <c r="H261" s="142"/>
      <c r="J261" s="133"/>
      <c r="K261" s="133"/>
    </row>
    <row r="262" spans="2:11" s="21" customFormat="1" hidden="1" x14ac:dyDescent="0.25">
      <c r="C262" s="142"/>
      <c r="E262" s="133"/>
      <c r="F262" s="133"/>
      <c r="H262" s="142"/>
      <c r="J262" s="133"/>
      <c r="K262" s="133"/>
    </row>
    <row r="263" spans="2:11" s="21" customFormat="1" hidden="1" x14ac:dyDescent="0.25">
      <c r="C263" s="142"/>
      <c r="E263" s="133"/>
      <c r="F263" s="133"/>
      <c r="H263" s="142"/>
      <c r="J263" s="133"/>
      <c r="K263" s="133"/>
    </row>
    <row r="264" spans="2:11" s="21" customFormat="1" hidden="1" x14ac:dyDescent="0.25">
      <c r="C264" s="142"/>
      <c r="E264" s="133"/>
      <c r="F264" s="133"/>
      <c r="H264" s="142"/>
      <c r="J264" s="133"/>
      <c r="K264" s="133"/>
    </row>
    <row r="265" spans="2:11" s="21" customFormat="1" hidden="1" x14ac:dyDescent="0.25">
      <c r="C265" s="142"/>
      <c r="E265" s="133"/>
      <c r="F265" s="133"/>
      <c r="H265" s="142"/>
      <c r="J265" s="133"/>
      <c r="K265" s="133"/>
    </row>
    <row r="266" spans="2:11" s="21" customFormat="1" hidden="1" x14ac:dyDescent="0.25">
      <c r="C266" s="142"/>
      <c r="E266" s="133"/>
      <c r="F266" s="133"/>
      <c r="H266" s="142"/>
      <c r="J266" s="133"/>
      <c r="K266" s="133"/>
    </row>
    <row r="267" spans="2:11" s="21" customFormat="1" hidden="1" x14ac:dyDescent="0.25">
      <c r="C267" s="142"/>
      <c r="E267" s="133"/>
      <c r="F267" s="133"/>
      <c r="H267" s="142"/>
      <c r="J267" s="133"/>
      <c r="K267" s="133"/>
    </row>
    <row r="268" spans="2:11" s="21" customFormat="1" hidden="1" x14ac:dyDescent="0.25">
      <c r="C268" s="142"/>
      <c r="E268" s="133"/>
      <c r="F268" s="133"/>
      <c r="H268" s="142"/>
      <c r="J268" s="133"/>
      <c r="K268" s="133"/>
    </row>
    <row r="269" spans="2:11" s="21" customFormat="1" hidden="1" x14ac:dyDescent="0.25">
      <c r="C269" s="142"/>
      <c r="E269" s="133"/>
      <c r="F269" s="133"/>
      <c r="H269" s="142"/>
      <c r="J269" s="133"/>
      <c r="K269" s="133"/>
    </row>
    <row r="270" spans="2:11" s="21" customFormat="1" hidden="1" x14ac:dyDescent="0.25">
      <c r="C270" s="142"/>
      <c r="E270" s="133"/>
      <c r="F270" s="133"/>
      <c r="H270" s="142"/>
      <c r="J270" s="133"/>
      <c r="K270" s="133"/>
    </row>
    <row r="271" spans="2:11" s="21" customFormat="1" hidden="1" x14ac:dyDescent="0.25">
      <c r="C271" s="142"/>
      <c r="E271" s="133"/>
      <c r="F271" s="133"/>
      <c r="H271" s="142"/>
      <c r="J271" s="133"/>
      <c r="K271" s="133"/>
    </row>
    <row r="272" spans="2:11" s="21" customFormat="1" hidden="1" x14ac:dyDescent="0.25">
      <c r="C272" s="142"/>
      <c r="E272" s="133"/>
      <c r="F272" s="133"/>
      <c r="H272" s="142"/>
      <c r="J272" s="133"/>
      <c r="K272" s="133"/>
    </row>
    <row r="273" spans="2:11" s="21" customFormat="1" hidden="1" x14ac:dyDescent="0.25">
      <c r="C273" s="142"/>
      <c r="E273" s="133"/>
      <c r="F273" s="133"/>
      <c r="H273" s="142"/>
      <c r="J273" s="133"/>
      <c r="K273" s="133"/>
    </row>
    <row r="274" spans="2:11" s="21" customFormat="1" hidden="1" x14ac:dyDescent="0.25">
      <c r="C274" s="142"/>
      <c r="E274" s="133"/>
      <c r="F274" s="133"/>
      <c r="H274" s="142"/>
      <c r="J274" s="133"/>
      <c r="K274" s="133"/>
    </row>
    <row r="275" spans="2:11" s="21" customFormat="1" hidden="1" x14ac:dyDescent="0.25">
      <c r="C275" s="142"/>
      <c r="E275" s="133"/>
      <c r="F275" s="133"/>
      <c r="H275" s="142"/>
      <c r="J275" s="133"/>
      <c r="K275" s="133"/>
    </row>
    <row r="276" spans="2:11" s="21" customFormat="1" hidden="1" x14ac:dyDescent="0.25">
      <c r="C276" s="142"/>
      <c r="E276" s="133"/>
      <c r="F276" s="133"/>
      <c r="H276" s="142"/>
      <c r="J276" s="133"/>
      <c r="K276" s="133"/>
    </row>
    <row r="277" spans="2:11" s="21" customFormat="1" hidden="1" x14ac:dyDescent="0.25">
      <c r="C277" s="142"/>
      <c r="E277" s="133"/>
      <c r="F277" s="133"/>
      <c r="H277" s="142"/>
      <c r="J277" s="133"/>
      <c r="K277" s="133"/>
    </row>
    <row r="278" spans="2:11" s="21" customFormat="1" hidden="1" x14ac:dyDescent="0.25">
      <c r="C278" s="142"/>
      <c r="E278" s="133"/>
      <c r="F278" s="133"/>
      <c r="H278" s="142"/>
      <c r="J278" s="133"/>
      <c r="K278" s="133"/>
    </row>
    <row r="279" spans="2:11" s="21" customFormat="1" hidden="1" x14ac:dyDescent="0.25">
      <c r="C279" s="142"/>
      <c r="E279" s="133"/>
      <c r="F279" s="133"/>
      <c r="H279" s="142"/>
      <c r="J279" s="133"/>
      <c r="K279" s="133"/>
    </row>
    <row r="280" spans="2:11" s="21" customFormat="1" hidden="1" x14ac:dyDescent="0.25">
      <c r="C280" s="142"/>
      <c r="E280" s="133"/>
      <c r="F280" s="133"/>
      <c r="H280" s="142"/>
      <c r="J280" s="133"/>
      <c r="K280" s="133"/>
    </row>
    <row r="281" spans="2:11" s="21" customFormat="1" hidden="1" x14ac:dyDescent="0.25">
      <c r="C281" s="142"/>
      <c r="E281" s="133"/>
      <c r="F281" s="133"/>
      <c r="H281" s="142"/>
      <c r="J281" s="133"/>
      <c r="K281" s="133"/>
    </row>
    <row r="282" spans="2:11" s="21" customFormat="1" hidden="1" x14ac:dyDescent="0.25">
      <c r="C282" s="142"/>
      <c r="E282" s="133"/>
      <c r="F282" s="133"/>
      <c r="H282" s="142"/>
      <c r="J282" s="133"/>
      <c r="K282" s="133"/>
    </row>
    <row r="283" spans="2:11" s="21" customFormat="1" hidden="1" x14ac:dyDescent="0.25">
      <c r="C283" s="142"/>
      <c r="E283" s="133"/>
      <c r="F283" s="133"/>
      <c r="H283" s="142"/>
      <c r="J283" s="133"/>
      <c r="K283" s="133"/>
    </row>
    <row r="284" spans="2:11" s="21" customFormat="1" hidden="1" x14ac:dyDescent="0.25">
      <c r="C284" s="142"/>
      <c r="E284" s="133"/>
      <c r="F284" s="133"/>
      <c r="H284" s="142"/>
      <c r="J284" s="133"/>
      <c r="K284" s="133"/>
    </row>
    <row r="285" spans="2:11" s="21" customFormat="1" hidden="1" x14ac:dyDescent="0.25">
      <c r="C285" s="142"/>
      <c r="E285" s="133"/>
      <c r="F285" s="133"/>
      <c r="H285" s="142"/>
      <c r="J285" s="133"/>
      <c r="K285" s="133"/>
    </row>
    <row r="286" spans="2:11" s="21" customFormat="1" hidden="1" x14ac:dyDescent="0.25">
      <c r="C286" s="142"/>
      <c r="E286" s="133"/>
      <c r="F286" s="133"/>
      <c r="H286" s="142"/>
      <c r="J286" s="133"/>
      <c r="K286" s="133"/>
    </row>
    <row r="287" spans="2:11" s="21" customFormat="1" hidden="1" x14ac:dyDescent="0.25">
      <c r="B287" s="146"/>
      <c r="C287" s="142"/>
      <c r="E287" s="133"/>
      <c r="F287" s="133"/>
      <c r="H287" s="142"/>
      <c r="J287" s="133"/>
      <c r="K287" s="133"/>
    </row>
    <row r="288" spans="2:11" s="21" customFormat="1" hidden="1" x14ac:dyDescent="0.25">
      <c r="C288" s="142"/>
      <c r="E288" s="133"/>
      <c r="F288" s="133"/>
      <c r="H288" s="142"/>
      <c r="J288" s="133"/>
      <c r="K288" s="133"/>
    </row>
    <row r="289" spans="2:11" hidden="1" x14ac:dyDescent="0.25"/>
    <row r="290" spans="2:11" s="21" customFormat="1" hidden="1" x14ac:dyDescent="0.25">
      <c r="B290"/>
      <c r="C290" s="142"/>
      <c r="E290" s="133"/>
      <c r="F290" s="133"/>
      <c r="H290" s="142"/>
      <c r="J290" s="133"/>
      <c r="K290" s="133"/>
    </row>
    <row r="291" spans="2:11" s="21" customFormat="1" hidden="1" x14ac:dyDescent="0.25">
      <c r="C291" s="142"/>
      <c r="E291" s="133"/>
      <c r="F291" s="133"/>
      <c r="H291" s="142"/>
      <c r="J291" s="133"/>
      <c r="K291" s="133"/>
    </row>
    <row r="292" spans="2:11" s="21" customFormat="1" hidden="1" x14ac:dyDescent="0.25">
      <c r="C292" s="142"/>
      <c r="E292" s="133"/>
      <c r="F292" s="133"/>
      <c r="H292" s="142"/>
      <c r="J292" s="133"/>
      <c r="K292" s="133"/>
    </row>
    <row r="293" spans="2:11" s="21" customFormat="1" hidden="1" x14ac:dyDescent="0.25">
      <c r="C293" s="142"/>
      <c r="E293" s="133"/>
      <c r="F293" s="133"/>
      <c r="H293" s="142"/>
      <c r="J293" s="133"/>
      <c r="K293" s="133"/>
    </row>
    <row r="294" spans="2:11" s="21" customFormat="1" hidden="1" x14ac:dyDescent="0.25">
      <c r="C294" s="142"/>
      <c r="E294" s="133"/>
      <c r="F294" s="133"/>
      <c r="H294" s="142"/>
      <c r="J294" s="133"/>
      <c r="K294" s="133"/>
    </row>
    <row r="295" spans="2:11" s="21" customFormat="1" hidden="1" x14ac:dyDescent="0.25">
      <c r="C295" s="142"/>
      <c r="E295" s="133"/>
      <c r="F295" s="133"/>
      <c r="H295" s="142"/>
      <c r="J295" s="133"/>
      <c r="K295" s="133"/>
    </row>
    <row r="296" spans="2:11" s="21" customFormat="1" hidden="1" x14ac:dyDescent="0.25">
      <c r="C296" s="142"/>
      <c r="E296" s="133"/>
      <c r="F296" s="133"/>
      <c r="H296" s="142"/>
      <c r="J296" s="133"/>
      <c r="K296" s="133"/>
    </row>
    <row r="297" spans="2:11" s="21" customFormat="1" hidden="1" x14ac:dyDescent="0.25">
      <c r="C297" s="142"/>
      <c r="E297" s="133"/>
      <c r="F297" s="133"/>
      <c r="H297" s="142"/>
      <c r="J297" s="133"/>
      <c r="K297" s="133"/>
    </row>
    <row r="298" spans="2:11" s="21" customFormat="1" hidden="1" x14ac:dyDescent="0.25">
      <c r="C298" s="142"/>
      <c r="E298" s="133"/>
      <c r="F298" s="133"/>
      <c r="H298" s="142"/>
      <c r="J298" s="133"/>
      <c r="K298" s="133"/>
    </row>
    <row r="299" spans="2:11" s="21" customFormat="1" hidden="1" x14ac:dyDescent="0.25">
      <c r="C299" s="142"/>
      <c r="E299" s="133"/>
      <c r="F299" s="133"/>
      <c r="H299" s="142"/>
      <c r="J299" s="133"/>
      <c r="K299" s="133"/>
    </row>
    <row r="300" spans="2:11" s="21" customFormat="1" hidden="1" x14ac:dyDescent="0.25">
      <c r="C300" s="142"/>
      <c r="E300" s="133"/>
      <c r="F300" s="133"/>
      <c r="H300" s="142"/>
      <c r="J300" s="133"/>
      <c r="K300" s="133"/>
    </row>
    <row r="301" spans="2:11" s="21" customFormat="1" hidden="1" x14ac:dyDescent="0.25">
      <c r="C301" s="142"/>
      <c r="E301" s="133"/>
      <c r="F301" s="133"/>
      <c r="H301" s="142"/>
      <c r="J301" s="133"/>
      <c r="K301" s="133"/>
    </row>
    <row r="302" spans="2:11" s="21" customFormat="1" hidden="1" x14ac:dyDescent="0.25">
      <c r="C302" s="142"/>
      <c r="E302" s="133"/>
      <c r="F302" s="133"/>
      <c r="H302" s="142"/>
      <c r="J302" s="133"/>
      <c r="K302" s="133"/>
    </row>
    <row r="303" spans="2:11" s="21" customFormat="1" hidden="1" x14ac:dyDescent="0.25">
      <c r="C303" s="142"/>
      <c r="E303" s="133"/>
      <c r="F303" s="133"/>
      <c r="H303" s="142"/>
      <c r="J303" s="133"/>
      <c r="K303" s="133"/>
    </row>
    <row r="304" spans="2:11" s="21" customFormat="1" hidden="1" x14ac:dyDescent="0.25">
      <c r="C304" s="142"/>
      <c r="E304" s="133"/>
      <c r="F304" s="133"/>
      <c r="H304" s="142"/>
      <c r="J304" s="133"/>
      <c r="K304" s="133"/>
    </row>
    <row r="305" spans="3:11" s="21" customFormat="1" hidden="1" x14ac:dyDescent="0.25">
      <c r="C305" s="142"/>
      <c r="E305" s="133"/>
      <c r="F305" s="133"/>
      <c r="H305" s="142"/>
      <c r="J305" s="133"/>
      <c r="K305" s="133"/>
    </row>
    <row r="306" spans="3:11" s="21" customFormat="1" hidden="1" x14ac:dyDescent="0.25">
      <c r="C306" s="142"/>
      <c r="E306" s="133"/>
      <c r="F306" s="133"/>
      <c r="H306" s="142"/>
      <c r="J306" s="133"/>
      <c r="K306" s="133"/>
    </row>
    <row r="307" spans="3:11" s="21" customFormat="1" hidden="1" x14ac:dyDescent="0.25">
      <c r="C307" s="142"/>
      <c r="E307" s="133"/>
      <c r="F307" s="133"/>
      <c r="H307" s="142"/>
      <c r="J307" s="133"/>
      <c r="K307" s="133"/>
    </row>
    <row r="308" spans="3:11" s="21" customFormat="1" hidden="1" x14ac:dyDescent="0.25">
      <c r="C308" s="142"/>
      <c r="E308" s="133"/>
      <c r="F308" s="133"/>
      <c r="H308" s="142"/>
      <c r="J308" s="133"/>
      <c r="K308" s="133"/>
    </row>
    <row r="309" spans="3:11" s="21" customFormat="1" hidden="1" x14ac:dyDescent="0.25">
      <c r="C309" s="142"/>
      <c r="E309" s="133"/>
      <c r="F309" s="133"/>
      <c r="H309" s="142"/>
      <c r="J309" s="133"/>
      <c r="K309" s="133"/>
    </row>
    <row r="310" spans="3:11" s="21" customFormat="1" hidden="1" x14ac:dyDescent="0.25">
      <c r="C310" s="142"/>
      <c r="E310" s="133"/>
      <c r="F310" s="133"/>
      <c r="H310" s="142"/>
      <c r="J310" s="133"/>
      <c r="K310" s="133"/>
    </row>
    <row r="311" spans="3:11" s="21" customFormat="1" hidden="1" x14ac:dyDescent="0.25">
      <c r="C311" s="142"/>
      <c r="E311" s="133"/>
      <c r="F311" s="133"/>
      <c r="H311" s="142"/>
      <c r="J311" s="133"/>
      <c r="K311" s="133"/>
    </row>
    <row r="312" spans="3:11" s="21" customFormat="1" hidden="1" x14ac:dyDescent="0.25">
      <c r="C312" s="142"/>
      <c r="E312" s="133"/>
      <c r="F312" s="133"/>
      <c r="H312" s="142"/>
      <c r="J312" s="133"/>
      <c r="K312" s="133"/>
    </row>
    <row r="313" spans="3:11" s="21" customFormat="1" hidden="1" x14ac:dyDescent="0.25">
      <c r="C313" s="142"/>
      <c r="E313" s="133"/>
      <c r="F313" s="133"/>
      <c r="H313" s="142"/>
      <c r="J313" s="133"/>
      <c r="K313" s="133"/>
    </row>
    <row r="314" spans="3:11" s="21" customFormat="1" hidden="1" x14ac:dyDescent="0.25">
      <c r="C314" s="142"/>
      <c r="E314" s="133"/>
      <c r="F314" s="133"/>
      <c r="H314" s="142"/>
      <c r="J314" s="133"/>
      <c r="K314" s="133"/>
    </row>
    <row r="315" spans="3:11" s="21" customFormat="1" hidden="1" x14ac:dyDescent="0.25">
      <c r="C315" s="142"/>
      <c r="E315" s="133"/>
      <c r="F315" s="133"/>
      <c r="H315" s="142"/>
      <c r="J315" s="133"/>
      <c r="K315" s="133"/>
    </row>
    <row r="316" spans="3:11" s="21" customFormat="1" hidden="1" x14ac:dyDescent="0.25">
      <c r="C316" s="142"/>
      <c r="E316" s="133"/>
      <c r="F316" s="133"/>
      <c r="H316" s="142"/>
      <c r="J316" s="133"/>
      <c r="K316" s="133"/>
    </row>
    <row r="317" spans="3:11" s="21" customFormat="1" hidden="1" x14ac:dyDescent="0.25">
      <c r="C317" s="142"/>
      <c r="E317" s="133"/>
      <c r="F317" s="133"/>
      <c r="H317" s="142"/>
      <c r="J317" s="133"/>
      <c r="K317" s="133"/>
    </row>
    <row r="318" spans="3:11" s="21" customFormat="1" hidden="1" x14ac:dyDescent="0.25">
      <c r="C318" s="142"/>
      <c r="E318" s="133"/>
      <c r="F318" s="133"/>
      <c r="H318" s="142"/>
      <c r="J318" s="133"/>
      <c r="K318" s="133"/>
    </row>
    <row r="319" spans="3:11" s="21" customFormat="1" hidden="1" x14ac:dyDescent="0.25">
      <c r="C319" s="142"/>
      <c r="E319" s="133"/>
      <c r="F319" s="133"/>
      <c r="H319" s="142"/>
      <c r="J319" s="133"/>
      <c r="K319" s="133"/>
    </row>
    <row r="320" spans="3:11" s="21" customFormat="1" hidden="1" x14ac:dyDescent="0.25">
      <c r="C320" s="142"/>
      <c r="E320" s="133"/>
      <c r="F320" s="133"/>
      <c r="H320" s="142"/>
      <c r="J320" s="133"/>
      <c r="K320" s="133"/>
    </row>
    <row r="321" spans="3:11" s="21" customFormat="1" hidden="1" x14ac:dyDescent="0.25">
      <c r="C321" s="142"/>
      <c r="E321" s="133"/>
      <c r="F321" s="133"/>
      <c r="H321" s="142"/>
      <c r="J321" s="133"/>
      <c r="K321" s="133"/>
    </row>
    <row r="322" spans="3:11" s="21" customFormat="1" hidden="1" x14ac:dyDescent="0.25">
      <c r="C322" s="142"/>
      <c r="E322" s="133"/>
      <c r="F322" s="133"/>
      <c r="H322" s="142"/>
      <c r="J322" s="133"/>
      <c r="K322" s="133"/>
    </row>
    <row r="323" spans="3:11" s="21" customFormat="1" hidden="1" x14ac:dyDescent="0.25">
      <c r="C323" s="142"/>
      <c r="E323" s="133"/>
      <c r="F323" s="133"/>
      <c r="H323" s="142"/>
      <c r="J323" s="133"/>
      <c r="K323" s="133"/>
    </row>
    <row r="324" spans="3:11" s="21" customFormat="1" hidden="1" x14ac:dyDescent="0.25">
      <c r="C324" s="142"/>
      <c r="E324" s="133"/>
      <c r="F324" s="133"/>
      <c r="H324" s="142"/>
      <c r="J324" s="133"/>
      <c r="K324" s="133"/>
    </row>
    <row r="325" spans="3:11" s="21" customFormat="1" hidden="1" x14ac:dyDescent="0.25">
      <c r="C325" s="142"/>
      <c r="E325" s="133"/>
      <c r="F325" s="133"/>
      <c r="H325" s="142"/>
      <c r="J325" s="133"/>
      <c r="K325" s="133"/>
    </row>
    <row r="326" spans="3:11" s="21" customFormat="1" hidden="1" x14ac:dyDescent="0.25">
      <c r="C326" s="142"/>
      <c r="E326" s="133"/>
      <c r="F326" s="133"/>
      <c r="H326" s="142"/>
      <c r="J326" s="133"/>
      <c r="K326" s="133"/>
    </row>
    <row r="327" spans="3:11" s="21" customFormat="1" hidden="1" x14ac:dyDescent="0.25">
      <c r="C327" s="142"/>
      <c r="E327" s="133"/>
      <c r="F327" s="133"/>
      <c r="H327" s="142"/>
      <c r="J327" s="133"/>
      <c r="K327" s="133"/>
    </row>
    <row r="328" spans="3:11" s="21" customFormat="1" hidden="1" x14ac:dyDescent="0.25">
      <c r="C328" s="142"/>
      <c r="E328" s="133"/>
      <c r="F328" s="133"/>
      <c r="H328" s="142"/>
      <c r="J328" s="133"/>
      <c r="K328" s="133"/>
    </row>
    <row r="329" spans="3:11" s="21" customFormat="1" hidden="1" x14ac:dyDescent="0.25">
      <c r="C329" s="142"/>
      <c r="E329" s="133"/>
      <c r="F329" s="133"/>
      <c r="H329" s="142"/>
      <c r="J329" s="133"/>
      <c r="K329" s="133"/>
    </row>
    <row r="330" spans="3:11" s="21" customFormat="1" hidden="1" x14ac:dyDescent="0.25">
      <c r="C330" s="142"/>
      <c r="E330" s="133"/>
      <c r="F330" s="133"/>
      <c r="H330" s="142"/>
      <c r="J330" s="133"/>
      <c r="K330" s="133"/>
    </row>
    <row r="331" spans="3:11" s="21" customFormat="1" hidden="1" x14ac:dyDescent="0.25">
      <c r="C331" s="142"/>
      <c r="E331" s="133"/>
      <c r="F331" s="133"/>
      <c r="H331" s="142"/>
      <c r="J331" s="133"/>
      <c r="K331" s="133"/>
    </row>
    <row r="332" spans="3:11" s="21" customFormat="1" hidden="1" x14ac:dyDescent="0.25">
      <c r="C332" s="142"/>
      <c r="E332" s="133"/>
      <c r="F332" s="133"/>
      <c r="H332" s="142"/>
      <c r="J332" s="133"/>
      <c r="K332" s="133"/>
    </row>
    <row r="333" spans="3:11" s="21" customFormat="1" hidden="1" x14ac:dyDescent="0.25">
      <c r="C333" s="142"/>
      <c r="E333" s="133"/>
      <c r="F333" s="133"/>
      <c r="H333" s="142"/>
      <c r="J333" s="133"/>
      <c r="K333" s="133"/>
    </row>
    <row r="334" spans="3:11" s="21" customFormat="1" hidden="1" x14ac:dyDescent="0.25">
      <c r="C334" s="142"/>
      <c r="E334" s="133"/>
      <c r="F334" s="133"/>
      <c r="H334" s="142"/>
      <c r="J334" s="133"/>
      <c r="K334" s="133"/>
    </row>
    <row r="335" spans="3:11" s="21" customFormat="1" hidden="1" x14ac:dyDescent="0.25">
      <c r="C335" s="142"/>
      <c r="E335" s="133"/>
      <c r="F335" s="133"/>
      <c r="H335" s="142"/>
      <c r="J335" s="133"/>
      <c r="K335" s="133"/>
    </row>
    <row r="336" spans="3:11" s="21" customFormat="1" hidden="1" x14ac:dyDescent="0.25">
      <c r="C336" s="142"/>
      <c r="E336" s="133"/>
      <c r="F336" s="133"/>
      <c r="H336" s="142"/>
      <c r="J336" s="133"/>
      <c r="K336" s="133"/>
    </row>
    <row r="337" spans="3:11" s="21" customFormat="1" hidden="1" x14ac:dyDescent="0.25">
      <c r="C337" s="142"/>
      <c r="E337" s="133"/>
      <c r="F337" s="133"/>
      <c r="H337" s="142"/>
      <c r="J337" s="133"/>
      <c r="K337" s="133"/>
    </row>
    <row r="338" spans="3:11" s="21" customFormat="1" hidden="1" x14ac:dyDescent="0.25">
      <c r="C338" s="142"/>
      <c r="E338" s="133"/>
      <c r="F338" s="133"/>
      <c r="H338" s="142"/>
      <c r="J338" s="133"/>
      <c r="K338" s="133"/>
    </row>
    <row r="339" spans="3:11" s="21" customFormat="1" hidden="1" x14ac:dyDescent="0.25">
      <c r="C339" s="142"/>
      <c r="E339" s="133"/>
      <c r="F339" s="133"/>
      <c r="H339" s="142"/>
      <c r="J339" s="133"/>
      <c r="K339" s="133"/>
    </row>
    <row r="340" spans="3:11" s="21" customFormat="1" hidden="1" x14ac:dyDescent="0.25">
      <c r="C340" s="142"/>
      <c r="E340" s="133"/>
      <c r="F340" s="133"/>
      <c r="H340" s="142"/>
      <c r="J340" s="133"/>
      <c r="K340" s="133"/>
    </row>
    <row r="341" spans="3:11" s="21" customFormat="1" hidden="1" x14ac:dyDescent="0.25">
      <c r="C341" s="142"/>
      <c r="E341" s="133"/>
      <c r="F341" s="133"/>
      <c r="H341" s="142"/>
      <c r="J341" s="133"/>
      <c r="K341" s="133"/>
    </row>
    <row r="342" spans="3:11" s="21" customFormat="1" hidden="1" x14ac:dyDescent="0.25">
      <c r="C342" s="142"/>
      <c r="E342" s="133"/>
      <c r="F342" s="133"/>
      <c r="H342" s="142"/>
      <c r="J342" s="133"/>
      <c r="K342" s="133"/>
    </row>
    <row r="343" spans="3:11" s="21" customFormat="1" hidden="1" x14ac:dyDescent="0.25">
      <c r="C343" s="142"/>
      <c r="E343" s="133"/>
      <c r="F343" s="133"/>
      <c r="H343" s="142"/>
      <c r="J343" s="133"/>
      <c r="K343" s="133"/>
    </row>
    <row r="344" spans="3:11" s="21" customFormat="1" hidden="1" x14ac:dyDescent="0.25">
      <c r="C344" s="142"/>
      <c r="E344" s="133"/>
      <c r="F344" s="133"/>
      <c r="H344" s="142"/>
      <c r="J344" s="133"/>
      <c r="K344" s="133"/>
    </row>
    <row r="345" spans="3:11" s="21" customFormat="1" hidden="1" x14ac:dyDescent="0.25">
      <c r="C345" s="142"/>
      <c r="E345" s="133"/>
      <c r="F345" s="133"/>
      <c r="H345" s="142"/>
      <c r="J345" s="133"/>
      <c r="K345" s="133"/>
    </row>
    <row r="346" spans="3:11" s="21" customFormat="1" hidden="1" x14ac:dyDescent="0.25">
      <c r="C346" s="142"/>
      <c r="E346" s="133"/>
      <c r="F346" s="133"/>
      <c r="H346" s="142"/>
      <c r="J346" s="133"/>
      <c r="K346" s="133"/>
    </row>
    <row r="347" spans="3:11" s="21" customFormat="1" hidden="1" x14ac:dyDescent="0.25">
      <c r="C347" s="142"/>
      <c r="E347" s="133"/>
      <c r="F347" s="133"/>
      <c r="H347" s="142"/>
      <c r="J347" s="133"/>
      <c r="K347" s="133"/>
    </row>
    <row r="348" spans="3:11" s="21" customFormat="1" hidden="1" x14ac:dyDescent="0.25">
      <c r="C348" s="142"/>
      <c r="E348" s="133"/>
      <c r="F348" s="133"/>
      <c r="H348" s="142"/>
      <c r="J348" s="133"/>
      <c r="K348" s="133"/>
    </row>
    <row r="349" spans="3:11" s="21" customFormat="1" hidden="1" x14ac:dyDescent="0.25">
      <c r="C349" s="142"/>
      <c r="E349" s="133"/>
      <c r="F349" s="133"/>
      <c r="H349" s="142"/>
      <c r="J349" s="133"/>
      <c r="K349" s="133"/>
    </row>
    <row r="350" spans="3:11" s="21" customFormat="1" hidden="1" x14ac:dyDescent="0.25">
      <c r="C350" s="142"/>
      <c r="E350" s="133"/>
      <c r="F350" s="133"/>
      <c r="H350" s="142"/>
      <c r="J350" s="133"/>
      <c r="K350" s="133"/>
    </row>
    <row r="351" spans="3:11" s="21" customFormat="1" hidden="1" x14ac:dyDescent="0.25">
      <c r="C351" s="142"/>
      <c r="E351" s="133"/>
      <c r="F351" s="133"/>
      <c r="H351" s="142"/>
      <c r="J351" s="133"/>
      <c r="K351" s="133"/>
    </row>
    <row r="352" spans="3:11" s="21" customFormat="1" hidden="1" x14ac:dyDescent="0.25">
      <c r="C352" s="142"/>
      <c r="E352" s="133"/>
      <c r="F352" s="133"/>
      <c r="H352" s="142"/>
      <c r="J352" s="133"/>
      <c r="K352" s="133"/>
    </row>
    <row r="353" spans="3:11" s="21" customFormat="1" hidden="1" x14ac:dyDescent="0.25">
      <c r="C353" s="142"/>
      <c r="E353" s="133"/>
      <c r="F353" s="133"/>
      <c r="H353" s="142"/>
      <c r="J353" s="133"/>
      <c r="K353" s="133"/>
    </row>
    <row r="354" spans="3:11" s="21" customFormat="1" hidden="1" x14ac:dyDescent="0.25">
      <c r="C354" s="142"/>
      <c r="E354" s="133"/>
      <c r="F354" s="133"/>
      <c r="H354" s="142"/>
      <c r="J354" s="133"/>
      <c r="K354" s="133"/>
    </row>
    <row r="355" spans="3:11" s="21" customFormat="1" hidden="1" x14ac:dyDescent="0.25">
      <c r="C355" s="142"/>
      <c r="E355" s="133"/>
      <c r="F355" s="133"/>
      <c r="H355" s="142"/>
      <c r="J355" s="133"/>
      <c r="K355" s="133"/>
    </row>
    <row r="356" spans="3:11" s="21" customFormat="1" hidden="1" x14ac:dyDescent="0.25">
      <c r="C356" s="142"/>
      <c r="E356" s="133"/>
      <c r="F356" s="133"/>
      <c r="H356" s="142"/>
      <c r="J356" s="133"/>
      <c r="K356" s="133"/>
    </row>
    <row r="357" spans="3:11" s="21" customFormat="1" hidden="1" x14ac:dyDescent="0.25">
      <c r="C357" s="142"/>
      <c r="E357" s="133"/>
      <c r="F357" s="133"/>
      <c r="H357" s="142"/>
      <c r="J357" s="133"/>
      <c r="K357" s="133"/>
    </row>
    <row r="358" spans="3:11" s="21" customFormat="1" hidden="1" x14ac:dyDescent="0.25">
      <c r="C358" s="142"/>
      <c r="E358" s="133"/>
      <c r="F358" s="133"/>
      <c r="H358" s="142"/>
      <c r="J358" s="133"/>
      <c r="K358" s="133"/>
    </row>
    <row r="359" spans="3:11" s="21" customFormat="1" hidden="1" x14ac:dyDescent="0.25">
      <c r="C359" s="142"/>
      <c r="E359" s="133"/>
      <c r="F359" s="133"/>
      <c r="H359" s="142"/>
      <c r="J359" s="133"/>
      <c r="K359" s="133"/>
    </row>
    <row r="360" spans="3:11" s="21" customFormat="1" hidden="1" x14ac:dyDescent="0.25">
      <c r="C360" s="142"/>
      <c r="E360" s="133"/>
      <c r="F360" s="133"/>
      <c r="H360" s="142"/>
      <c r="J360" s="133"/>
      <c r="K360" s="133"/>
    </row>
    <row r="361" spans="3:11" s="21" customFormat="1" hidden="1" x14ac:dyDescent="0.25">
      <c r="C361" s="142"/>
      <c r="E361" s="133"/>
      <c r="F361" s="133"/>
      <c r="H361" s="142"/>
      <c r="J361" s="133"/>
      <c r="K361" s="133"/>
    </row>
    <row r="362" spans="3:11" s="21" customFormat="1" hidden="1" x14ac:dyDescent="0.25">
      <c r="C362" s="142"/>
      <c r="E362" s="133"/>
      <c r="F362" s="133"/>
      <c r="H362" s="142"/>
      <c r="J362" s="133"/>
      <c r="K362" s="133"/>
    </row>
    <row r="363" spans="3:11" s="21" customFormat="1" hidden="1" x14ac:dyDescent="0.25">
      <c r="C363" s="142"/>
      <c r="E363" s="133"/>
      <c r="F363" s="133"/>
      <c r="H363" s="142"/>
      <c r="J363" s="133"/>
      <c r="K363" s="133"/>
    </row>
    <row r="364" spans="3:11" s="21" customFormat="1" hidden="1" x14ac:dyDescent="0.25">
      <c r="C364" s="142"/>
      <c r="E364" s="133"/>
      <c r="F364" s="133"/>
      <c r="H364" s="142"/>
      <c r="J364" s="133"/>
      <c r="K364" s="133"/>
    </row>
    <row r="365" spans="3:11" s="21" customFormat="1" hidden="1" x14ac:dyDescent="0.25">
      <c r="C365" s="142"/>
      <c r="E365" s="133"/>
      <c r="F365" s="133"/>
      <c r="H365" s="142"/>
      <c r="J365" s="133"/>
      <c r="K365" s="133"/>
    </row>
    <row r="366" spans="3:11" s="21" customFormat="1" hidden="1" x14ac:dyDescent="0.25">
      <c r="C366" s="142"/>
      <c r="E366" s="133"/>
      <c r="F366" s="133"/>
      <c r="H366" s="142"/>
      <c r="J366" s="133"/>
      <c r="K366" s="133"/>
    </row>
    <row r="367" spans="3:11" s="21" customFormat="1" hidden="1" x14ac:dyDescent="0.25">
      <c r="C367" s="142"/>
      <c r="E367" s="133"/>
      <c r="F367" s="133"/>
      <c r="H367" s="142"/>
      <c r="J367" s="133"/>
      <c r="K367" s="133"/>
    </row>
    <row r="368" spans="3:11" s="21" customFormat="1" hidden="1" x14ac:dyDescent="0.25">
      <c r="C368" s="142"/>
      <c r="E368" s="133"/>
      <c r="F368" s="133"/>
      <c r="H368" s="142"/>
      <c r="J368" s="133"/>
      <c r="K368" s="133"/>
    </row>
    <row r="369" spans="2:11" s="21" customFormat="1" hidden="1" x14ac:dyDescent="0.25">
      <c r="C369" s="142"/>
      <c r="E369" s="133"/>
      <c r="F369" s="133"/>
      <c r="H369" s="142"/>
      <c r="J369" s="133"/>
      <c r="K369" s="133"/>
    </row>
    <row r="370" spans="2:11" s="21" customFormat="1" hidden="1" x14ac:dyDescent="0.25">
      <c r="C370" s="142"/>
      <c r="E370" s="133"/>
      <c r="F370" s="133"/>
      <c r="H370" s="142"/>
      <c r="J370" s="133"/>
      <c r="K370" s="133"/>
    </row>
    <row r="371" spans="2:11" s="21" customFormat="1" hidden="1" x14ac:dyDescent="0.25">
      <c r="C371" s="142"/>
      <c r="E371" s="133"/>
      <c r="F371" s="133"/>
      <c r="H371" s="142"/>
      <c r="J371" s="133"/>
      <c r="K371" s="133"/>
    </row>
    <row r="372" spans="2:11" s="21" customFormat="1" hidden="1" x14ac:dyDescent="0.25">
      <c r="C372" s="142"/>
      <c r="E372" s="133"/>
      <c r="F372" s="133"/>
      <c r="H372" s="142"/>
      <c r="J372" s="133"/>
      <c r="K372" s="133"/>
    </row>
    <row r="373" spans="2:11" s="21" customFormat="1" hidden="1" x14ac:dyDescent="0.25">
      <c r="C373" s="142"/>
      <c r="E373" s="133"/>
      <c r="F373" s="133"/>
      <c r="H373" s="142"/>
      <c r="J373" s="133"/>
      <c r="K373" s="133"/>
    </row>
    <row r="374" spans="2:11" s="21" customFormat="1" hidden="1" x14ac:dyDescent="0.25">
      <c r="C374" s="142"/>
      <c r="E374" s="133"/>
      <c r="F374" s="133"/>
      <c r="H374" s="142"/>
      <c r="J374" s="133"/>
      <c r="K374" s="133"/>
    </row>
    <row r="375" spans="2:11" s="21" customFormat="1" hidden="1" x14ac:dyDescent="0.25">
      <c r="C375" s="142"/>
      <c r="E375" s="133"/>
      <c r="F375" s="133"/>
      <c r="H375" s="142"/>
      <c r="J375" s="133"/>
      <c r="K375" s="133"/>
    </row>
    <row r="376" spans="2:11" s="21" customFormat="1" hidden="1" x14ac:dyDescent="0.25">
      <c r="C376" s="142"/>
      <c r="E376" s="133"/>
      <c r="F376" s="133"/>
      <c r="H376" s="142"/>
      <c r="J376" s="133"/>
      <c r="K376" s="133"/>
    </row>
    <row r="377" spans="2:11" s="21" customFormat="1" hidden="1" x14ac:dyDescent="0.25">
      <c r="C377" s="142"/>
      <c r="E377" s="133"/>
      <c r="F377" s="133"/>
      <c r="H377" s="142"/>
      <c r="J377" s="133"/>
      <c r="K377" s="133"/>
    </row>
    <row r="378" spans="2:11" s="21" customFormat="1" hidden="1" x14ac:dyDescent="0.25">
      <c r="C378" s="142"/>
      <c r="E378" s="133"/>
      <c r="F378" s="133"/>
      <c r="H378" s="142"/>
      <c r="J378" s="133"/>
      <c r="K378" s="133"/>
    </row>
    <row r="379" spans="2:11" s="21" customFormat="1" hidden="1" x14ac:dyDescent="0.25">
      <c r="C379" s="142"/>
      <c r="E379" s="133"/>
      <c r="F379" s="133"/>
      <c r="H379" s="142"/>
      <c r="J379" s="133"/>
      <c r="K379" s="133"/>
    </row>
    <row r="380" spans="2:11" s="21" customFormat="1" hidden="1" x14ac:dyDescent="0.25">
      <c r="C380" s="142"/>
      <c r="E380" s="133"/>
      <c r="F380" s="133"/>
      <c r="H380" s="142"/>
      <c r="J380" s="133"/>
      <c r="K380" s="133"/>
    </row>
    <row r="381" spans="2:11" hidden="1" x14ac:dyDescent="0.25">
      <c r="B381" s="21"/>
      <c r="C381" s="142"/>
      <c r="D381" s="21"/>
      <c r="E381" s="133"/>
      <c r="F381" s="133"/>
      <c r="H381" s="142"/>
      <c r="I381" s="21"/>
      <c r="J381" s="133"/>
      <c r="K381" s="133"/>
    </row>
    <row r="382" spans="2:11" hidden="1" x14ac:dyDescent="0.25">
      <c r="B382" s="21"/>
      <c r="C382" s="142"/>
      <c r="D382" s="21"/>
      <c r="E382" s="133"/>
      <c r="F382" s="133"/>
      <c r="H382" s="142"/>
      <c r="I382" s="21"/>
      <c r="J382" s="133"/>
      <c r="K382" s="133"/>
    </row>
    <row r="383" spans="2:11" hidden="1" x14ac:dyDescent="0.25">
      <c r="B383" s="21"/>
      <c r="C383" s="142"/>
      <c r="D383" s="21"/>
      <c r="E383" s="133"/>
      <c r="F383" s="133"/>
      <c r="H383" s="142"/>
      <c r="I383" s="21"/>
      <c r="J383" s="133"/>
      <c r="K383" s="133"/>
    </row>
    <row r="384" spans="2:11" hidden="1" x14ac:dyDescent="0.25">
      <c r="B384" s="21"/>
      <c r="C384" s="142"/>
      <c r="D384" s="21"/>
      <c r="E384" s="133"/>
      <c r="F384" s="133"/>
      <c r="H384" s="142"/>
      <c r="I384" s="21"/>
      <c r="J384" s="133"/>
      <c r="K384" s="133"/>
    </row>
    <row r="385" spans="2:11" hidden="1" x14ac:dyDescent="0.25">
      <c r="B385" s="21"/>
      <c r="C385" s="142"/>
      <c r="D385" s="21"/>
      <c r="E385" s="133"/>
      <c r="F385" s="133"/>
      <c r="H385" s="142"/>
      <c r="I385" s="21"/>
      <c r="J385" s="133"/>
      <c r="K385" s="133"/>
    </row>
    <row r="386" spans="2:11" hidden="1" x14ac:dyDescent="0.25">
      <c r="B386" s="21"/>
      <c r="C386" s="142"/>
      <c r="D386" s="21"/>
      <c r="E386" s="133"/>
      <c r="F386" s="133"/>
      <c r="H386" s="142"/>
      <c r="I386" s="21"/>
      <c r="J386" s="133"/>
      <c r="K386" s="133"/>
    </row>
    <row r="387" spans="2:11" hidden="1" x14ac:dyDescent="0.25">
      <c r="B387" s="21"/>
      <c r="C387" s="142"/>
      <c r="D387" s="21"/>
      <c r="E387" s="133"/>
      <c r="F387" s="133"/>
      <c r="H387" s="142"/>
      <c r="I387" s="21"/>
      <c r="J387" s="133"/>
      <c r="K387" s="133"/>
    </row>
    <row r="388" spans="2:11" hidden="1" x14ac:dyDescent="0.25">
      <c r="B388" s="21"/>
      <c r="C388" s="142"/>
      <c r="D388" s="21"/>
      <c r="E388" s="133"/>
      <c r="F388" s="133"/>
      <c r="H388" s="142"/>
      <c r="I388" s="21"/>
      <c r="J388" s="133"/>
      <c r="K388" s="133"/>
    </row>
    <row r="389" spans="2:11" hidden="1" x14ac:dyDescent="0.25">
      <c r="B389" s="21"/>
      <c r="C389" s="142"/>
      <c r="D389" s="21"/>
      <c r="E389" s="133"/>
      <c r="F389" s="133"/>
      <c r="H389" s="142"/>
      <c r="I389" s="21"/>
      <c r="J389" s="133"/>
      <c r="K389" s="133"/>
    </row>
    <row r="390" spans="2:11" hidden="1" x14ac:dyDescent="0.25">
      <c r="B390" s="21"/>
      <c r="C390" s="142"/>
      <c r="D390" s="21"/>
      <c r="E390" s="133"/>
      <c r="F390" s="133"/>
      <c r="H390" s="142"/>
      <c r="I390" s="21"/>
      <c r="J390" s="133"/>
      <c r="K390" s="133"/>
    </row>
    <row r="391" spans="2:11" hidden="1" x14ac:dyDescent="0.25">
      <c r="B391" s="21"/>
      <c r="C391" s="142"/>
      <c r="D391" s="21"/>
      <c r="E391" s="133"/>
      <c r="F391" s="133"/>
      <c r="H391" s="142"/>
      <c r="I391" s="21"/>
      <c r="J391" s="133"/>
      <c r="K391" s="133"/>
    </row>
    <row r="392" spans="2:11" hidden="1" x14ac:dyDescent="0.25">
      <c r="B392" s="21"/>
      <c r="C392" s="142"/>
      <c r="D392" s="21"/>
      <c r="E392" s="133"/>
      <c r="F392" s="133"/>
      <c r="H392" s="142"/>
      <c r="I392" s="21"/>
      <c r="J392" s="133"/>
      <c r="K392" s="133"/>
    </row>
    <row r="393" spans="2:11" hidden="1" x14ac:dyDescent="0.25">
      <c r="B393" s="21"/>
      <c r="C393" s="142"/>
      <c r="D393" s="21"/>
      <c r="E393" s="133"/>
      <c r="F393" s="133"/>
      <c r="H393" s="142"/>
      <c r="I393" s="21"/>
      <c r="J393" s="133"/>
      <c r="K393" s="133"/>
    </row>
    <row r="394" spans="2:11" hidden="1" x14ac:dyDescent="0.25">
      <c r="B394" s="21"/>
      <c r="C394" s="142"/>
      <c r="D394" s="21"/>
      <c r="E394" s="133"/>
      <c r="F394" s="133"/>
      <c r="H394" s="142"/>
      <c r="I394" s="21"/>
      <c r="J394" s="133"/>
      <c r="K394" s="133"/>
    </row>
    <row r="395" spans="2:11" hidden="1" x14ac:dyDescent="0.25">
      <c r="B395" s="21"/>
      <c r="C395" s="142"/>
      <c r="D395" s="21"/>
      <c r="E395" s="133"/>
      <c r="F395" s="133"/>
      <c r="H395" s="142"/>
      <c r="I395" s="21"/>
      <c r="J395" s="133"/>
      <c r="K395" s="133"/>
    </row>
    <row r="396" spans="2:11" hidden="1" x14ac:dyDescent="0.25">
      <c r="B396" s="21"/>
      <c r="C396" s="142"/>
      <c r="D396" s="21"/>
      <c r="E396" s="133"/>
      <c r="F396" s="133"/>
      <c r="H396" s="142"/>
      <c r="I396" s="21"/>
      <c r="J396" s="133"/>
      <c r="K396" s="133"/>
    </row>
    <row r="397" spans="2:11" hidden="1" x14ac:dyDescent="0.25">
      <c r="B397" s="21"/>
      <c r="C397" s="142"/>
      <c r="D397" s="21"/>
      <c r="E397" s="133"/>
      <c r="F397" s="133"/>
      <c r="H397" s="142"/>
      <c r="I397" s="21"/>
      <c r="J397" s="133"/>
      <c r="K397" s="133"/>
    </row>
    <row r="398" spans="2:11" hidden="1" x14ac:dyDescent="0.25">
      <c r="B398" s="21"/>
      <c r="C398" s="142"/>
      <c r="D398" s="21"/>
      <c r="E398" s="133"/>
      <c r="F398" s="133"/>
      <c r="H398" s="142"/>
      <c r="I398" s="21"/>
      <c r="J398" s="133"/>
      <c r="K398" s="133"/>
    </row>
    <row r="399" spans="2:11" hidden="1" x14ac:dyDescent="0.25">
      <c r="B399" s="21"/>
      <c r="C399" s="142"/>
      <c r="D399" s="21"/>
      <c r="E399" s="133"/>
      <c r="F399" s="133"/>
      <c r="H399" s="142"/>
      <c r="I399" s="21"/>
      <c r="J399" s="133"/>
      <c r="K399" s="133"/>
    </row>
    <row r="400" spans="2:11" hidden="1" x14ac:dyDescent="0.25">
      <c r="B400" s="21"/>
      <c r="C400" s="142"/>
      <c r="D400" s="21"/>
      <c r="E400" s="133"/>
      <c r="F400" s="133"/>
      <c r="H400" s="142"/>
      <c r="I400" s="21"/>
      <c r="J400" s="133"/>
      <c r="K400" s="133"/>
    </row>
    <row r="401" spans="2:11" hidden="1" x14ac:dyDescent="0.25">
      <c r="B401" s="21"/>
      <c r="C401" s="142"/>
      <c r="D401" s="21"/>
      <c r="E401" s="133"/>
      <c r="F401" s="133"/>
      <c r="H401" s="142"/>
      <c r="I401" s="21"/>
      <c r="J401" s="133"/>
      <c r="K401" s="133"/>
    </row>
    <row r="402" spans="2:11" hidden="1" x14ac:dyDescent="0.25">
      <c r="B402" s="21"/>
      <c r="C402" s="142"/>
      <c r="D402" s="21"/>
      <c r="E402" s="133"/>
      <c r="F402" s="133"/>
      <c r="H402" s="142"/>
      <c r="I402" s="21"/>
      <c r="J402" s="133"/>
      <c r="K402" s="133"/>
    </row>
    <row r="403" spans="2:11" hidden="1" x14ac:dyDescent="0.25">
      <c r="B403" s="21"/>
      <c r="C403" s="142"/>
      <c r="D403" s="21"/>
      <c r="E403" s="133"/>
      <c r="F403" s="133"/>
      <c r="H403" s="142"/>
      <c r="I403" s="21"/>
      <c r="J403" s="133"/>
      <c r="K403" s="133"/>
    </row>
    <row r="404" spans="2:11" hidden="1" x14ac:dyDescent="0.25">
      <c r="B404" s="21"/>
      <c r="C404" s="142"/>
      <c r="D404" s="21"/>
      <c r="E404" s="133"/>
      <c r="F404" s="133"/>
      <c r="H404" s="142"/>
      <c r="I404" s="21"/>
      <c r="J404" s="133"/>
      <c r="K404" s="133"/>
    </row>
    <row r="405" spans="2:11" hidden="1" x14ac:dyDescent="0.25">
      <c r="B405" s="21"/>
      <c r="C405" s="142"/>
      <c r="D405" s="21"/>
      <c r="E405" s="133"/>
      <c r="F405" s="133"/>
      <c r="H405" s="142"/>
      <c r="I405" s="21"/>
      <c r="J405" s="133"/>
      <c r="K405" s="133"/>
    </row>
    <row r="406" spans="2:11" hidden="1" x14ac:dyDescent="0.25">
      <c r="B406" s="21"/>
      <c r="C406" s="142"/>
      <c r="D406" s="21"/>
      <c r="E406" s="133"/>
      <c r="F406" s="133"/>
      <c r="H406" s="142"/>
      <c r="I406" s="21"/>
      <c r="J406" s="133"/>
      <c r="K406" s="133"/>
    </row>
    <row r="407" spans="2:11" hidden="1" x14ac:dyDescent="0.25">
      <c r="B407" s="21"/>
      <c r="C407" s="142"/>
      <c r="D407" s="21"/>
      <c r="E407" s="133"/>
      <c r="F407" s="133"/>
      <c r="H407" s="142"/>
      <c r="I407" s="21"/>
      <c r="J407" s="133"/>
      <c r="K407" s="133"/>
    </row>
    <row r="408" spans="2:11" hidden="1" x14ac:dyDescent="0.25">
      <c r="B408" s="21"/>
      <c r="C408" s="142"/>
      <c r="D408" s="21"/>
      <c r="E408" s="133"/>
      <c r="F408" s="133"/>
      <c r="H408" s="142"/>
      <c r="I408" s="21"/>
      <c r="J408" s="133"/>
      <c r="K408" s="133"/>
    </row>
    <row r="409" spans="2:11" hidden="1" x14ac:dyDescent="0.25">
      <c r="B409" s="21"/>
      <c r="C409" s="142"/>
      <c r="D409" s="21"/>
      <c r="E409" s="133"/>
      <c r="F409" s="133"/>
      <c r="H409" s="142"/>
      <c r="I409" s="21"/>
      <c r="J409" s="133"/>
      <c r="K409" s="133"/>
    </row>
    <row r="410" spans="2:11" hidden="1" x14ac:dyDescent="0.25">
      <c r="B410" s="21"/>
      <c r="C410" s="142"/>
      <c r="D410" s="21"/>
      <c r="E410" s="133"/>
      <c r="F410" s="133"/>
      <c r="H410" s="142"/>
      <c r="I410" s="21"/>
      <c r="J410" s="133"/>
      <c r="K410" s="133"/>
    </row>
    <row r="411" spans="2:11" hidden="1" x14ac:dyDescent="0.25">
      <c r="B411" s="21"/>
      <c r="C411" s="142"/>
      <c r="D411" s="21"/>
      <c r="E411" s="133"/>
      <c r="F411" s="133"/>
      <c r="H411" s="142"/>
      <c r="I411" s="21"/>
      <c r="J411" s="133"/>
      <c r="K411" s="133"/>
    </row>
    <row r="412" spans="2:11" hidden="1" x14ac:dyDescent="0.25">
      <c r="B412" s="21"/>
      <c r="C412" s="142"/>
      <c r="D412" s="21"/>
      <c r="E412" s="133"/>
      <c r="F412" s="133"/>
      <c r="H412" s="142"/>
      <c r="I412" s="21"/>
      <c r="J412" s="133"/>
      <c r="K412" s="133"/>
    </row>
    <row r="413" spans="2:11" hidden="1" x14ac:dyDescent="0.25">
      <c r="B413" s="21"/>
      <c r="C413" s="142"/>
      <c r="D413" s="21"/>
      <c r="E413" s="133"/>
      <c r="F413" s="133"/>
      <c r="H413" s="142"/>
      <c r="I413" s="21"/>
      <c r="J413" s="133"/>
      <c r="K413" s="133"/>
    </row>
    <row r="414" spans="2:11" hidden="1" x14ac:dyDescent="0.25">
      <c r="B414" s="21"/>
      <c r="C414" s="142"/>
      <c r="D414" s="21"/>
      <c r="E414" s="133"/>
      <c r="F414" s="133"/>
      <c r="H414" s="142"/>
      <c r="I414" s="21"/>
      <c r="J414" s="133"/>
      <c r="K414" s="133"/>
    </row>
  </sheetData>
  <autoFilter ref="E1:E414">
    <filterColumn colId="0">
      <customFilters>
        <customFilter operator="notEqual" val=" "/>
      </customFilters>
    </filterColumn>
  </autoFilter>
  <printOptions horizontalCentered="1" verticalCentered="1" gridLines="1" gridLinesSet="0"/>
  <pageMargins left="0.75" right="0.75" top="0.5" bottom="0.5" header="0.25" footer="0.25"/>
  <pageSetup scale="75" orientation="portrait" horizontalDpi="300" verticalDpi="300" r:id="rId1"/>
  <headerFooter alignWithMargins="0">
    <oddHeader>&amp;A</oddHeader>
    <oddFooter>&amp;L&amp;F&amp;CPage &amp;P&amp;R&amp;D</oddFooter>
  </headerFooter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OK_DIR</vt:lpstr>
      <vt:lpstr>OK_DIR_Service</vt:lpstr>
      <vt:lpstr>Purchase</vt:lpstr>
      <vt:lpstr>Service (2)</vt:lpstr>
      <vt:lpstr>CPC</vt:lpstr>
      <vt:lpstr>CPC!Print_Area</vt:lpstr>
      <vt:lpstr>OK_DIR_Service!Print_Area</vt:lpstr>
      <vt:lpstr>Purchase!Print_Area</vt:lpstr>
      <vt:lpstr>'Service (2)'!Print_Area</vt:lpstr>
      <vt:lpstr>OK_DIR!Print_Titles</vt:lpstr>
      <vt:lpstr>Purchase!Print_Titles</vt:lpstr>
    </vt:vector>
  </TitlesOfParts>
  <Company>Sharp Electronics Corp.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brodys</dc:creator>
  <cp:lastModifiedBy>OMES</cp:lastModifiedBy>
  <cp:lastPrinted>2016-02-12T16:29:39Z</cp:lastPrinted>
  <dcterms:created xsi:type="dcterms:W3CDTF">2013-03-25T14:50:23Z</dcterms:created>
  <dcterms:modified xsi:type="dcterms:W3CDTF">2018-11-14T18:31:26Z</dcterms:modified>
</cp:coreProperties>
</file>