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8" windowWidth="15180" windowHeight="7836"/>
  </bookViews>
  <sheets>
    <sheet name="Shuttle 2-4-6" sheetId="1" r:id="rId1"/>
    <sheet name="Shuttle 8" sheetId="2" r:id="rId2"/>
    <sheet name="Shuttle 2 + 2" sheetId="38" r:id="rId3"/>
    <sheet name="Shuttle 4X" sheetId="3" r:id="rId4"/>
    <sheet name="Cushman 1600 Xd 4 pass" sheetId="37" r:id="rId5"/>
    <sheet name="Cushman 1600 XD" sheetId="13" r:id="rId6"/>
    <sheet name="Hauler Series " sheetId="15" r:id="rId7"/>
    <sheet name="Hauler 1200X" sheetId="39" r:id="rId8"/>
    <sheet name="Hauler 4x4" sheetId="40" r:id="rId9"/>
    <sheet name="Hauler Pro" sheetId="16" r:id="rId10"/>
    <sheet name="Terrain Series D" sheetId="19" r:id="rId11"/>
    <sheet name="S4 D" sheetId="18" r:id="rId12"/>
    <sheet name="L6 &amp; S6 D" sheetId="21" r:id="rId13"/>
    <sheet name="Shuttle RXV 2+2" sheetId="23" r:id="rId14"/>
    <sheet name="Shuttle TXT 2+2 " sheetId="24" r:id="rId15"/>
    <sheet name="Cushman Minute Miser" sheetId="25" r:id="rId16"/>
    <sheet name="Cushman Stock Chaser" sheetId="26" r:id="rId17"/>
    <sheet name="Cushman Titan HD 36" sheetId="30" r:id="rId18"/>
    <sheet name="Cushman Titan HD 48" sheetId="32" r:id="rId19"/>
    <sheet name="Cushman Titan LD" sheetId="31" r:id="rId20"/>
    <sheet name="Cushman Titan XD 48 - 2" sheetId="33" r:id="rId21"/>
    <sheet name="Cushman Titan XD 48 -4" sheetId="34" r:id="rId22"/>
    <sheet name="Cushman Tug 5k" sheetId="28" r:id="rId23"/>
    <sheet name="Cushman Tug 8k " sheetId="36" r:id="rId24"/>
    <sheet name="Sheet1" sheetId="41" r:id="rId25"/>
  </sheets>
  <definedNames>
    <definedName name="_xlnm.Print_Area" localSheetId="5">'Cushman 1600 XD'!$B$1:$L$190</definedName>
    <definedName name="_xlnm.Print_Area" localSheetId="4">'Cushman 1600 Xd 4 pass'!$B$1:$L$129</definedName>
    <definedName name="_xlnm.Print_Area" localSheetId="15">'Cushman Minute Miser'!$A$1:$N$87</definedName>
    <definedName name="_xlnm.Print_Area" localSheetId="16">'Cushman Stock Chaser'!$A$1:$N$92</definedName>
    <definedName name="_xlnm.Print_Area" localSheetId="17">'Cushman Titan HD 36'!$A$1:$P$115</definedName>
    <definedName name="_xlnm.Print_Area" localSheetId="18">'Cushman Titan HD 48'!$A$1:$R$114</definedName>
    <definedName name="_xlnm.Print_Area" localSheetId="19">'Cushman Titan LD'!$A$1:$T$110</definedName>
    <definedName name="_xlnm.Print_Area" localSheetId="20">'Cushman Titan XD 48 - 2'!$A$1:$X$126</definedName>
    <definedName name="_xlnm.Print_Area" localSheetId="21">'Cushman Titan XD 48 -4'!$A$1:$N$100</definedName>
    <definedName name="_xlnm.Print_Area" localSheetId="22">'Cushman Tug 5k'!$A$1:$N$93</definedName>
    <definedName name="_xlnm.Print_Area" localSheetId="23">'Cushman Tug 8k '!$A$1:$N$92</definedName>
    <definedName name="_xlnm.Print_Area" localSheetId="7">'Hauler 1200X'!$A$1:$N$120</definedName>
    <definedName name="_xlnm.Print_Area" localSheetId="8">'Hauler 4x4'!$A$1:$Q$126</definedName>
    <definedName name="_xlnm.Print_Area" localSheetId="9">'Hauler Pro'!$A$1:$Q$153</definedName>
    <definedName name="_xlnm.Print_Area" localSheetId="6">'Hauler Series '!$A$1:$U$221</definedName>
    <definedName name="_xlnm.Print_Area" localSheetId="12">'L6 &amp; S6 D'!$A$1:$N$222</definedName>
    <definedName name="_xlnm.Print_Area" localSheetId="11">'S4 D'!$A$1:$M$184</definedName>
    <definedName name="_xlnm.Print_Area" localSheetId="2">'Shuttle 2 + 2'!$A$1:$M$119</definedName>
    <definedName name="_xlnm.Print_Area" localSheetId="0">'Shuttle 2-4-6'!$A$1:$U$363</definedName>
    <definedName name="_xlnm.Print_Area" localSheetId="3">'Shuttle 4X'!$A$1:$M$120</definedName>
    <definedName name="_xlnm.Print_Area" localSheetId="1">'Shuttle 8'!$A$1:$AE$118</definedName>
    <definedName name="_xlnm.Print_Area" localSheetId="13">'Shuttle RXV 2+2'!$A$1:$N$141</definedName>
    <definedName name="_xlnm.Print_Area" localSheetId="14">'Shuttle TXT 2+2 '!$A$1:$N$127</definedName>
    <definedName name="_xlnm.Print_Area" localSheetId="10">'Terrain Series D'!$A$1:$N$250</definedName>
  </definedNames>
  <calcPr calcId="145621"/>
</workbook>
</file>

<file path=xl/calcChain.xml><?xml version="1.0" encoding="utf-8"?>
<calcChain xmlns="http://schemas.openxmlformats.org/spreadsheetml/2006/main">
  <c r="M58" i="39" l="1"/>
  <c r="M82" i="36"/>
  <c r="M81" i="36"/>
  <c r="M80" i="36"/>
  <c r="M79" i="36"/>
  <c r="M78" i="36"/>
  <c r="M77" i="36"/>
  <c r="M76" i="36"/>
  <c r="M75" i="36"/>
  <c r="M74" i="36"/>
  <c r="M73" i="36"/>
  <c r="M72" i="36"/>
  <c r="M71" i="36"/>
  <c r="M70" i="36"/>
  <c r="M69" i="36"/>
  <c r="M82" i="28"/>
  <c r="M81" i="28"/>
  <c r="M80" i="28"/>
  <c r="M79" i="28"/>
  <c r="M78" i="28"/>
  <c r="M77" i="28"/>
  <c r="M76" i="28"/>
  <c r="M75" i="28"/>
  <c r="M74" i="28"/>
  <c r="M73" i="28"/>
  <c r="M72" i="28"/>
  <c r="M115" i="34"/>
  <c r="M114" i="34"/>
  <c r="M113" i="34"/>
  <c r="M112" i="34"/>
  <c r="M111" i="34"/>
  <c r="M110" i="34"/>
  <c r="M109" i="34"/>
  <c r="M108" i="34"/>
  <c r="M107" i="34"/>
  <c r="M106" i="34"/>
  <c r="M105" i="34"/>
  <c r="M104" i="34"/>
  <c r="M103" i="34"/>
  <c r="M102" i="34"/>
  <c r="M101" i="34"/>
  <c r="M100" i="34"/>
  <c r="M99" i="34"/>
  <c r="M98" i="34"/>
  <c r="M97" i="34"/>
  <c r="M96" i="34"/>
  <c r="M95" i="34"/>
  <c r="M94" i="34"/>
  <c r="M93" i="34"/>
  <c r="M92" i="34"/>
  <c r="M91" i="34"/>
  <c r="M90" i="34"/>
  <c r="M89" i="34"/>
  <c r="M88" i="34"/>
  <c r="M87" i="34"/>
  <c r="M83" i="34"/>
  <c r="M82" i="34"/>
  <c r="M81" i="34"/>
  <c r="M80" i="34"/>
  <c r="M79" i="34"/>
  <c r="M78" i="34"/>
  <c r="M77" i="34"/>
  <c r="M76" i="34"/>
  <c r="M75" i="34"/>
  <c r="M48" i="34"/>
  <c r="M47" i="34"/>
  <c r="M117" i="33"/>
  <c r="M116" i="33"/>
  <c r="M115" i="33"/>
  <c r="M114" i="33"/>
  <c r="M113" i="33"/>
  <c r="M112" i="33"/>
  <c r="M111" i="33"/>
  <c r="M110" i="33"/>
  <c r="M109" i="33"/>
  <c r="M108" i="33"/>
  <c r="M107" i="33"/>
  <c r="M106" i="33"/>
  <c r="M105" i="33"/>
  <c r="M104" i="33"/>
  <c r="M103" i="33"/>
  <c r="M102" i="33"/>
  <c r="M101" i="33"/>
  <c r="M100" i="33"/>
  <c r="M99" i="33"/>
  <c r="M98" i="33"/>
  <c r="M97" i="33"/>
  <c r="M96" i="33"/>
  <c r="M95" i="33"/>
  <c r="M94" i="33"/>
  <c r="M93" i="33"/>
  <c r="M92" i="33"/>
  <c r="M91" i="33"/>
  <c r="M87" i="33"/>
  <c r="M86" i="33"/>
  <c r="M85" i="33"/>
  <c r="M84" i="33"/>
  <c r="M83" i="33"/>
  <c r="M82" i="33"/>
  <c r="M81" i="33"/>
  <c r="M80" i="33"/>
  <c r="M79" i="33"/>
  <c r="M47" i="33"/>
  <c r="M46" i="33"/>
  <c r="M103" i="31"/>
  <c r="M102" i="31"/>
  <c r="M101" i="31"/>
  <c r="M100" i="31"/>
  <c r="M99" i="31"/>
  <c r="M98" i="31"/>
  <c r="M97" i="31"/>
  <c r="M96" i="31"/>
  <c r="M95" i="31"/>
  <c r="M94" i="31"/>
  <c r="M93" i="31"/>
  <c r="M92" i="31"/>
  <c r="M91" i="31"/>
  <c r="M90" i="31"/>
  <c r="M89" i="31"/>
  <c r="M88" i="31"/>
  <c r="M87" i="31"/>
  <c r="M86" i="31"/>
  <c r="M85" i="31"/>
  <c r="M84" i="31"/>
  <c r="M83" i="31"/>
  <c r="M82" i="31"/>
  <c r="M81" i="31"/>
  <c r="M80" i="31"/>
  <c r="M79" i="31"/>
  <c r="M78" i="31"/>
  <c r="M73" i="31"/>
  <c r="M72" i="31"/>
  <c r="M71" i="31"/>
  <c r="M70" i="31"/>
  <c r="M69" i="31"/>
  <c r="M109" i="32"/>
  <c r="M108" i="32"/>
  <c r="M107" i="32"/>
  <c r="M106" i="32"/>
  <c r="M105" i="32"/>
  <c r="M104" i="32"/>
  <c r="M103" i="32"/>
  <c r="M102" i="32"/>
  <c r="M101" i="32"/>
  <c r="M100" i="32"/>
  <c r="M99" i="32"/>
  <c r="M98" i="32"/>
  <c r="M97" i="32"/>
  <c r="M96" i="32"/>
  <c r="M95" i="32"/>
  <c r="M94" i="32"/>
  <c r="M93" i="32"/>
  <c r="M92" i="32"/>
  <c r="M91" i="32"/>
  <c r="M90" i="32"/>
  <c r="M89" i="32"/>
  <c r="M88" i="32"/>
  <c r="M87" i="32"/>
  <c r="M86" i="32"/>
  <c r="M85" i="32"/>
  <c r="M84" i="32"/>
  <c r="M80" i="32"/>
  <c r="M79" i="32"/>
  <c r="M78" i="32"/>
  <c r="M77" i="32"/>
  <c r="M76" i="32"/>
  <c r="M75" i="32"/>
  <c r="M74" i="32"/>
  <c r="M73" i="32"/>
  <c r="M72" i="32"/>
  <c r="M111" i="30"/>
  <c r="M110" i="30"/>
  <c r="M109" i="30"/>
  <c r="M108" i="30"/>
  <c r="M107" i="30"/>
  <c r="M106" i="30"/>
  <c r="M105" i="30"/>
  <c r="M104" i="30"/>
  <c r="M103" i="30"/>
  <c r="M102" i="30"/>
  <c r="M101" i="30"/>
  <c r="M100" i="30"/>
  <c r="M99" i="30"/>
  <c r="M98" i="30"/>
  <c r="M97" i="30"/>
  <c r="M96" i="30"/>
  <c r="M95" i="30"/>
  <c r="M94" i="30"/>
  <c r="M93" i="30"/>
  <c r="M92" i="30"/>
  <c r="M91" i="30"/>
  <c r="M90" i="30"/>
  <c r="M89" i="30"/>
  <c r="M88" i="30"/>
  <c r="M87" i="30"/>
  <c r="M86" i="30"/>
  <c r="M82" i="30"/>
  <c r="M81" i="30"/>
  <c r="M80" i="30"/>
  <c r="M79" i="30"/>
  <c r="M78" i="30"/>
  <c r="M77" i="30"/>
  <c r="M76" i="30"/>
  <c r="M75" i="30"/>
  <c r="M74" i="30"/>
  <c r="M82" i="26"/>
  <c r="M81" i="26"/>
  <c r="M79" i="26"/>
  <c r="M78" i="26"/>
  <c r="M77" i="26"/>
  <c r="M76" i="26"/>
  <c r="M75" i="26"/>
  <c r="M71" i="26"/>
  <c r="M69" i="25"/>
  <c r="M68" i="25"/>
  <c r="M67" i="25"/>
  <c r="M66" i="25"/>
  <c r="M65" i="25"/>
  <c r="M64" i="25"/>
  <c r="M63" i="25"/>
  <c r="M62" i="25"/>
  <c r="M61" i="25"/>
  <c r="M105" i="24"/>
  <c r="M104" i="24"/>
  <c r="M103" i="24"/>
  <c r="M102" i="24"/>
  <c r="M97" i="24"/>
  <c r="M96" i="24"/>
  <c r="M95" i="24"/>
  <c r="M119" i="24"/>
  <c r="M118" i="24"/>
  <c r="M117" i="24"/>
  <c r="M116" i="24"/>
  <c r="M112" i="24"/>
  <c r="M111" i="24"/>
  <c r="M110" i="24"/>
  <c r="M109" i="24"/>
  <c r="M108" i="24"/>
  <c r="M94" i="24"/>
  <c r="M93" i="24"/>
  <c r="M92" i="24"/>
  <c r="M91" i="24"/>
  <c r="M90" i="24"/>
  <c r="M89" i="24"/>
  <c r="M88" i="24"/>
  <c r="M85" i="24"/>
  <c r="M76" i="24"/>
  <c r="M75" i="24"/>
  <c r="M74" i="24"/>
  <c r="M73" i="24"/>
  <c r="M72" i="24"/>
  <c r="M65" i="24"/>
  <c r="M64" i="24"/>
  <c r="M58" i="24"/>
  <c r="M56" i="24"/>
  <c r="M50" i="24"/>
  <c r="M49" i="24"/>
  <c r="M46" i="24"/>
  <c r="M45" i="24"/>
  <c r="M41" i="24"/>
  <c r="M40" i="24"/>
  <c r="M21" i="24"/>
  <c r="M10" i="24"/>
  <c r="L206" i="21"/>
  <c r="L205" i="21"/>
  <c r="L204" i="21"/>
  <c r="L203" i="21"/>
  <c r="L202" i="21"/>
  <c r="L201" i="21"/>
  <c r="L200" i="21"/>
  <c r="L199" i="21"/>
  <c r="L198" i="21"/>
  <c r="L197" i="21"/>
  <c r="L196" i="21"/>
  <c r="L195" i="21"/>
  <c r="L194" i="21"/>
  <c r="L193" i="21"/>
  <c r="L192" i="21"/>
  <c r="K173" i="18"/>
  <c r="K172" i="18"/>
  <c r="K171" i="18"/>
  <c r="K170" i="18"/>
  <c r="K169" i="18"/>
  <c r="K168" i="18"/>
  <c r="K167" i="18"/>
  <c r="K166" i="18"/>
  <c r="K165" i="18"/>
  <c r="K164" i="18"/>
  <c r="K163" i="18"/>
  <c r="K162" i="18"/>
  <c r="K161" i="18"/>
  <c r="K160" i="18"/>
  <c r="L196" i="19" l="1"/>
  <c r="L92" i="19"/>
  <c r="L91" i="19"/>
  <c r="L90" i="19"/>
  <c r="L89" i="19"/>
  <c r="L88" i="19"/>
  <c r="L240" i="19" l="1"/>
  <c r="L239" i="19"/>
  <c r="L238" i="19"/>
  <c r="L237" i="19"/>
  <c r="L236" i="19"/>
  <c r="L235" i="19"/>
  <c r="L234" i="19"/>
  <c r="L233" i="19"/>
  <c r="L232" i="19"/>
  <c r="L231" i="19"/>
  <c r="L230" i="19"/>
  <c r="L229" i="19"/>
  <c r="L228" i="19"/>
  <c r="L227" i="19"/>
  <c r="L226" i="19"/>
  <c r="L225" i="19"/>
  <c r="L224" i="19"/>
  <c r="L223" i="19"/>
  <c r="L222" i="19"/>
  <c r="L221" i="19"/>
  <c r="L220" i="19"/>
  <c r="L219" i="19"/>
  <c r="L218" i="19"/>
  <c r="L217" i="19"/>
  <c r="L216" i="19"/>
  <c r="L68" i="19"/>
  <c r="L67" i="19"/>
  <c r="L65" i="19"/>
  <c r="M113" i="16"/>
  <c r="M97" i="16"/>
  <c r="M142" i="16"/>
  <c r="M141" i="16"/>
  <c r="M140" i="16"/>
  <c r="M139" i="16"/>
  <c r="M138" i="16"/>
  <c r="M137" i="16"/>
  <c r="M136" i="16"/>
  <c r="M135" i="16"/>
  <c r="M134" i="16"/>
  <c r="M133" i="16"/>
  <c r="M132" i="16"/>
  <c r="M131" i="16"/>
  <c r="M130" i="16"/>
  <c r="M129" i="16"/>
  <c r="M128" i="16"/>
  <c r="M127" i="16"/>
  <c r="M126" i="16"/>
  <c r="M125" i="16"/>
  <c r="M124" i="16"/>
  <c r="M123" i="16"/>
  <c r="M122" i="16"/>
  <c r="M121" i="16"/>
  <c r="M115" i="40"/>
  <c r="M114" i="40"/>
  <c r="M113" i="40"/>
  <c r="M112" i="40"/>
  <c r="M108" i="40"/>
  <c r="M107" i="40"/>
  <c r="M106" i="40"/>
  <c r="M105" i="40"/>
  <c r="M101" i="40"/>
  <c r="M100" i="40"/>
  <c r="M99" i="40"/>
  <c r="M98" i="40"/>
  <c r="M97" i="40"/>
  <c r="M96" i="40"/>
  <c r="M95" i="40"/>
  <c r="M94" i="40"/>
  <c r="M93" i="40"/>
  <c r="M92" i="40"/>
  <c r="M91" i="40"/>
  <c r="M90" i="40"/>
  <c r="M89" i="40"/>
  <c r="M88" i="40"/>
  <c r="M87" i="40"/>
  <c r="M86" i="40"/>
  <c r="M85" i="40"/>
  <c r="M79" i="40"/>
  <c r="M78" i="40"/>
  <c r="M77" i="40"/>
  <c r="M74" i="40"/>
  <c r="M73" i="40"/>
  <c r="M72" i="40"/>
  <c r="M71" i="40"/>
  <c r="M68" i="40"/>
  <c r="M67" i="40"/>
  <c r="M66" i="40"/>
  <c r="M65" i="40"/>
  <c r="M64" i="40"/>
  <c r="M63" i="40"/>
  <c r="M62" i="40"/>
  <c r="M61" i="40"/>
  <c r="M53" i="40"/>
  <c r="M10" i="40"/>
  <c r="M108" i="39"/>
  <c r="M107" i="39"/>
  <c r="M106" i="39"/>
  <c r="M105" i="39"/>
  <c r="M104" i="39"/>
  <c r="M103" i="39"/>
  <c r="M102" i="39"/>
  <c r="M101" i="39"/>
  <c r="M100" i="39"/>
  <c r="M99" i="39"/>
  <c r="M98" i="39"/>
  <c r="M97" i="39"/>
  <c r="M96" i="39"/>
  <c r="M95" i="39"/>
  <c r="M94" i="39"/>
  <c r="M93" i="39"/>
  <c r="M92" i="39"/>
  <c r="M91" i="39"/>
  <c r="M90" i="39"/>
  <c r="M89" i="39"/>
  <c r="M88" i="39"/>
  <c r="M87" i="39"/>
  <c r="M86" i="39"/>
  <c r="P213" i="15" l="1"/>
  <c r="P212" i="15"/>
  <c r="P211" i="15"/>
  <c r="P210" i="15"/>
  <c r="P209" i="15"/>
  <c r="P208" i="15"/>
  <c r="P207" i="15"/>
  <c r="P206" i="15"/>
  <c r="P205" i="15"/>
  <c r="P204" i="15"/>
  <c r="P203" i="15"/>
  <c r="P202" i="15"/>
  <c r="P201" i="15"/>
  <c r="P200" i="15"/>
  <c r="P199" i="15"/>
  <c r="P198" i="15"/>
  <c r="P197" i="15"/>
  <c r="P196" i="15"/>
  <c r="P195" i="15"/>
  <c r="P194" i="15"/>
  <c r="P193" i="15"/>
  <c r="P192" i="15"/>
  <c r="P191" i="15"/>
  <c r="P190" i="15"/>
  <c r="P189" i="15"/>
  <c r="P188" i="15"/>
  <c r="P187" i="15"/>
  <c r="P186" i="15"/>
  <c r="P185" i="15"/>
  <c r="K184" i="13"/>
  <c r="K183" i="13"/>
  <c r="K182" i="13"/>
  <c r="K181" i="13"/>
  <c r="K180" i="13"/>
  <c r="K179" i="13"/>
  <c r="K178" i="13"/>
  <c r="K177" i="13"/>
  <c r="K176" i="13"/>
  <c r="K175" i="13"/>
  <c r="K174" i="13"/>
  <c r="K173" i="13"/>
  <c r="K172" i="13"/>
  <c r="K148" i="37" l="1"/>
  <c r="K147" i="37"/>
  <c r="K146" i="37"/>
  <c r="K145" i="37"/>
  <c r="K144" i="37"/>
  <c r="K143" i="37"/>
  <c r="K142" i="37"/>
  <c r="K141" i="37"/>
  <c r="K104" i="37"/>
  <c r="L115" i="3"/>
  <c r="L113" i="3"/>
  <c r="L112" i="3"/>
  <c r="L111" i="3"/>
  <c r="L110" i="3"/>
  <c r="L109" i="3"/>
  <c r="L114" i="38"/>
  <c r="L113" i="38"/>
  <c r="L112" i="38"/>
  <c r="L111" i="38"/>
  <c r="L110" i="38"/>
  <c r="L109" i="38"/>
  <c r="L108" i="38"/>
  <c r="L107" i="38"/>
  <c r="L106" i="38"/>
  <c r="L105" i="38"/>
  <c r="L104" i="38"/>
  <c r="L103" i="38"/>
  <c r="O113" i="2" l="1"/>
  <c r="O114" i="2"/>
  <c r="O115" i="2"/>
  <c r="O117" i="2"/>
  <c r="O118" i="2"/>
  <c r="O119" i="2"/>
  <c r="O120" i="2"/>
  <c r="O121" i="2"/>
  <c r="O122" i="2"/>
  <c r="O123" i="2"/>
  <c r="O124" i="2"/>
  <c r="O125" i="2"/>
  <c r="O126" i="2"/>
  <c r="O111" i="2"/>
  <c r="O109" i="2"/>
  <c r="O84" i="1"/>
  <c r="O86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3" i="1"/>
  <c r="O82" i="1"/>
  <c r="O79" i="1"/>
  <c r="O74" i="1"/>
  <c r="M129" i="23" l="1"/>
  <c r="M128" i="23"/>
  <c r="M127" i="23"/>
  <c r="M123" i="23"/>
  <c r="M122" i="23"/>
  <c r="M121" i="23"/>
  <c r="M120" i="23"/>
  <c r="M117" i="23"/>
  <c r="M116" i="23"/>
  <c r="M115" i="23"/>
  <c r="M114" i="23"/>
  <c r="M113" i="23"/>
  <c r="M106" i="23"/>
  <c r="M103" i="23"/>
  <c r="M100" i="23"/>
  <c r="M99" i="23"/>
  <c r="M98" i="23"/>
  <c r="M97" i="23"/>
  <c r="M96" i="23"/>
  <c r="M95" i="23"/>
  <c r="M92" i="23"/>
  <c r="M91" i="23"/>
  <c r="M90" i="23"/>
  <c r="M62" i="23"/>
  <c r="M45" i="23"/>
  <c r="M43" i="23"/>
  <c r="M23" i="23"/>
  <c r="M22" i="23"/>
  <c r="M11" i="23"/>
  <c r="M10" i="23"/>
  <c r="M86" i="23"/>
  <c r="M85" i="23"/>
  <c r="M84" i="23"/>
  <c r="M80" i="23"/>
  <c r="M79" i="23"/>
  <c r="M71" i="23"/>
  <c r="M70" i="23"/>
  <c r="M67" i="23"/>
  <c r="L147" i="19" l="1"/>
  <c r="L146" i="19"/>
  <c r="L145" i="19"/>
  <c r="L142" i="19"/>
  <c r="L141" i="19"/>
  <c r="L140" i="19"/>
  <c r="L135" i="19"/>
  <c r="L134" i="19"/>
  <c r="L133" i="19"/>
  <c r="L118" i="19"/>
  <c r="L110" i="19"/>
  <c r="L167" i="19" l="1"/>
  <c r="L179" i="19"/>
  <c r="L178" i="19"/>
  <c r="L177" i="19"/>
  <c r="L176" i="19"/>
  <c r="L175" i="19"/>
  <c r="L174" i="19"/>
  <c r="L171" i="19"/>
  <c r="L169" i="19"/>
  <c r="L168" i="19"/>
  <c r="L166" i="19"/>
  <c r="L165" i="19"/>
  <c r="L164" i="19"/>
  <c r="L163" i="19"/>
  <c r="L129" i="19" l="1"/>
  <c r="L113" i="19"/>
  <c r="L124" i="19" l="1"/>
  <c r="L120" i="19"/>
  <c r="L159" i="19"/>
  <c r="L158" i="19"/>
  <c r="L157" i="19"/>
  <c r="L156" i="19"/>
  <c r="L155" i="19"/>
  <c r="L154" i="19"/>
  <c r="L153" i="19"/>
  <c r="L152" i="19"/>
  <c r="L151" i="19"/>
  <c r="L150" i="19"/>
  <c r="L206" i="19" l="1"/>
  <c r="L205" i="19"/>
  <c r="L197" i="19" l="1"/>
  <c r="L195" i="19"/>
  <c r="L194" i="19"/>
  <c r="L193" i="19"/>
  <c r="L192" i="19"/>
  <c r="L191" i="19"/>
  <c r="L211" i="19"/>
  <c r="L210" i="19"/>
  <c r="L209" i="19"/>
  <c r="L208" i="19"/>
  <c r="L207" i="19"/>
  <c r="L204" i="19"/>
  <c r="L203" i="19"/>
  <c r="L202" i="19"/>
  <c r="L201" i="19"/>
  <c r="L200" i="19"/>
  <c r="L189" i="19" l="1"/>
  <c r="L119" i="19"/>
  <c r="L128" i="19"/>
  <c r="L127" i="19"/>
  <c r="L126" i="19"/>
  <c r="L125" i="19"/>
  <c r="L123" i="19"/>
  <c r="L122" i="19"/>
  <c r="L121" i="19"/>
  <c r="L117" i="19"/>
  <c r="L116" i="19"/>
  <c r="L112" i="19"/>
  <c r="L111" i="19"/>
  <c r="L109" i="19"/>
  <c r="L104" i="19"/>
  <c r="L103" i="19"/>
  <c r="L102" i="19"/>
  <c r="L100" i="19"/>
  <c r="L95" i="19" l="1"/>
  <c r="L84" i="19" l="1"/>
  <c r="L83" i="19"/>
  <c r="L82" i="19"/>
  <c r="L77" i="19"/>
  <c r="L46" i="19"/>
  <c r="L34" i="19"/>
  <c r="L22" i="19"/>
  <c r="L10" i="19"/>
  <c r="M211" i="21" l="1"/>
  <c r="M210" i="21"/>
  <c r="M209" i="21"/>
  <c r="M208" i="21"/>
  <c r="M207" i="21"/>
  <c r="L189" i="21" l="1"/>
  <c r="L188" i="21"/>
  <c r="L187" i="21"/>
  <c r="L186" i="21"/>
  <c r="L185" i="21"/>
  <c r="L184" i="21"/>
  <c r="L183" i="21"/>
  <c r="L180" i="21"/>
  <c r="L79" i="21"/>
  <c r="L49" i="21"/>
  <c r="L36" i="21"/>
  <c r="L23" i="21"/>
  <c r="L10" i="21"/>
  <c r="L179" i="21"/>
  <c r="L139" i="21"/>
  <c r="L145" i="21"/>
  <c r="L144" i="21"/>
  <c r="L143" i="21"/>
  <c r="L130" i="21"/>
  <c r="L129" i="21"/>
  <c r="L128" i="21"/>
  <c r="L127" i="21"/>
  <c r="L126" i="21"/>
  <c r="L125" i="21"/>
  <c r="L120" i="21"/>
  <c r="L155" i="21"/>
  <c r="L154" i="21"/>
  <c r="L153" i="21"/>
  <c r="L152" i="21"/>
  <c r="L151" i="21"/>
  <c r="L150" i="21"/>
  <c r="L149" i="21"/>
  <c r="L148" i="21"/>
  <c r="L162" i="21"/>
  <c r="L161" i="21"/>
  <c r="L160" i="21"/>
  <c r="L163" i="21"/>
  <c r="L115" i="21"/>
  <c r="L114" i="21"/>
  <c r="L113" i="21"/>
  <c r="K156" i="18" l="1"/>
  <c r="K155" i="18"/>
  <c r="K154" i="18"/>
  <c r="K146" i="18"/>
  <c r="K147" i="18"/>
  <c r="K148" i="18"/>
  <c r="K149" i="18"/>
  <c r="K150" i="18"/>
  <c r="K151" i="18"/>
  <c r="K152" i="18"/>
  <c r="K153" i="18"/>
  <c r="K157" i="18"/>
  <c r="K145" i="18"/>
  <c r="K144" i="18"/>
  <c r="K143" i="18"/>
  <c r="K142" i="18"/>
  <c r="K141" i="18"/>
  <c r="K140" i="18"/>
  <c r="K139" i="18"/>
  <c r="K136" i="18"/>
  <c r="K135" i="18"/>
  <c r="K130" i="18"/>
  <c r="K129" i="18"/>
  <c r="K128" i="18"/>
  <c r="K127" i="18"/>
  <c r="K126" i="18"/>
  <c r="K96" i="18"/>
  <c r="K95" i="18"/>
  <c r="K94" i="18"/>
  <c r="K102" i="18"/>
  <c r="K101" i="18"/>
  <c r="K100" i="18"/>
  <c r="K86" i="18"/>
  <c r="K90" i="18"/>
  <c r="K89" i="18"/>
  <c r="K88" i="18"/>
  <c r="K87" i="18"/>
  <c r="K85" i="18"/>
  <c r="K84" i="18"/>
  <c r="K83" i="18"/>
  <c r="K82" i="18"/>
  <c r="K110" i="18" l="1"/>
  <c r="K109" i="18"/>
  <c r="K108" i="18"/>
  <c r="K105" i="18"/>
  <c r="K117" i="18"/>
  <c r="K116" i="18"/>
  <c r="K115" i="18"/>
  <c r="K114" i="18"/>
  <c r="K49" i="18"/>
  <c r="K48" i="18"/>
  <c r="K47" i="18"/>
  <c r="K72" i="18"/>
  <c r="K71" i="18"/>
  <c r="K70" i="18"/>
  <c r="K68" i="18"/>
  <c r="K63" i="18"/>
  <c r="K62" i="18"/>
  <c r="K61" i="18"/>
  <c r="K60" i="18"/>
  <c r="K59" i="18"/>
  <c r="K58" i="18"/>
  <c r="K57" i="18"/>
  <c r="K56" i="18"/>
  <c r="K55" i="18"/>
  <c r="K54" i="18"/>
  <c r="K53" i="18"/>
  <c r="K44" i="18"/>
  <c r="K40" i="18"/>
  <c r="K21" i="18"/>
  <c r="K10" i="18"/>
  <c r="M81" i="39" l="1"/>
  <c r="M80" i="39"/>
  <c r="M79" i="39"/>
  <c r="M72" i="39"/>
  <c r="M71" i="39"/>
  <c r="M69" i="39"/>
  <c r="M68" i="39"/>
  <c r="M67" i="39"/>
  <c r="M66" i="39"/>
  <c r="M65" i="39"/>
  <c r="M64" i="39"/>
  <c r="M63" i="39"/>
  <c r="M55" i="39"/>
  <c r="M54" i="39"/>
  <c r="M52" i="39"/>
  <c r="M51" i="39"/>
  <c r="M50" i="39"/>
  <c r="M49" i="39"/>
  <c r="M37" i="39"/>
  <c r="M33" i="39"/>
  <c r="M41" i="39"/>
  <c r="M11" i="39"/>
  <c r="M106" i="16" l="1"/>
  <c r="M108" i="16"/>
  <c r="M107" i="16"/>
  <c r="M109" i="16"/>
  <c r="M105" i="16" l="1"/>
  <c r="M115" i="16" l="1"/>
  <c r="M114" i="16"/>
  <c r="M73" i="16"/>
  <c r="M85" i="16"/>
  <c r="M86" i="16"/>
  <c r="M87" i="16"/>
  <c r="M95" i="16"/>
  <c r="M99" i="16"/>
  <c r="M98" i="16"/>
  <c r="M88" i="16"/>
  <c r="M92" i="16"/>
  <c r="M90" i="16"/>
  <c r="M72" i="16" l="1"/>
  <c r="M71" i="16"/>
  <c r="M69" i="16"/>
  <c r="M68" i="16"/>
  <c r="M66" i="16"/>
  <c r="M65" i="16"/>
  <c r="M64" i="16"/>
  <c r="M76" i="16"/>
  <c r="M77" i="16"/>
  <c r="M78" i="16"/>
  <c r="M80" i="16"/>
  <c r="M81" i="16"/>
  <c r="M52" i="16"/>
  <c r="M55" i="16"/>
  <c r="M48" i="16"/>
  <c r="M44" i="16"/>
  <c r="M22" i="16"/>
  <c r="M10" i="16"/>
  <c r="P181" i="15" l="1"/>
  <c r="P180" i="15"/>
  <c r="P179" i="15"/>
  <c r="P178" i="15"/>
  <c r="P177" i="15"/>
  <c r="P174" i="15"/>
  <c r="P173" i="15"/>
  <c r="P172" i="15"/>
  <c r="P166" i="15"/>
  <c r="P165" i="15"/>
  <c r="P164" i="15"/>
  <c r="P163" i="15"/>
  <c r="P162" i="15"/>
  <c r="P159" i="15"/>
  <c r="P158" i="15"/>
  <c r="P157" i="15"/>
  <c r="P156" i="15"/>
  <c r="P155" i="15"/>
  <c r="P154" i="15"/>
  <c r="P152" i="15"/>
  <c r="P149" i="15"/>
  <c r="P144" i="15"/>
  <c r="P143" i="15"/>
  <c r="P142" i="15"/>
  <c r="P141" i="15"/>
  <c r="P140" i="15"/>
  <c r="P139" i="15"/>
  <c r="P138" i="15"/>
  <c r="P137" i="15"/>
  <c r="P136" i="15"/>
  <c r="P135" i="15"/>
  <c r="P134" i="15"/>
  <c r="P130" i="15" l="1"/>
  <c r="P129" i="15"/>
  <c r="P128" i="15"/>
  <c r="P127" i="15"/>
  <c r="P126" i="15"/>
  <c r="P124" i="15"/>
  <c r="P123" i="15"/>
  <c r="P122" i="15"/>
  <c r="P121" i="15"/>
  <c r="P119" i="15"/>
  <c r="P118" i="15"/>
  <c r="P110" i="15"/>
  <c r="P109" i="15"/>
  <c r="P108" i="15"/>
  <c r="P106" i="15"/>
  <c r="P105" i="15"/>
  <c r="P100" i="15" l="1"/>
  <c r="P101" i="15"/>
  <c r="P97" i="15"/>
  <c r="P93" i="15"/>
  <c r="P92" i="15"/>
  <c r="P91" i="15"/>
  <c r="P85" i="15"/>
  <c r="P84" i="15"/>
  <c r="P83" i="15"/>
  <c r="P76" i="15" l="1"/>
  <c r="P72" i="15"/>
  <c r="P49" i="15" l="1"/>
  <c r="P36" i="15"/>
  <c r="P23" i="15"/>
  <c r="P10" i="15"/>
  <c r="U121" i="2"/>
  <c r="U113" i="2"/>
  <c r="O105" i="2"/>
  <c r="O104" i="2"/>
  <c r="O103" i="2"/>
  <c r="O96" i="2"/>
  <c r="O100" i="2"/>
  <c r="O99" i="2"/>
  <c r="O98" i="2"/>
  <c r="O76" i="2"/>
  <c r="O80" i="2"/>
  <c r="O79" i="2"/>
  <c r="O78" i="2"/>
  <c r="O75" i="2"/>
  <c r="O74" i="2"/>
  <c r="O86" i="2" l="1"/>
  <c r="O84" i="2"/>
  <c r="O52" i="2"/>
  <c r="O51" i="2"/>
  <c r="O49" i="2"/>
  <c r="O48" i="2"/>
  <c r="O44" i="2"/>
  <c r="O68" i="2"/>
  <c r="O67" i="2"/>
  <c r="O63" i="2"/>
  <c r="O59" i="2"/>
  <c r="O11" i="2"/>
  <c r="O23" i="2"/>
  <c r="O70" i="1" l="1"/>
  <c r="O69" i="1"/>
  <c r="O68" i="1"/>
  <c r="O67" i="1"/>
  <c r="O66" i="1"/>
  <c r="O65" i="1"/>
  <c r="O64" i="1"/>
  <c r="O63" i="1"/>
  <c r="O62" i="1"/>
  <c r="O61" i="1"/>
  <c r="O60" i="1"/>
  <c r="O59" i="1"/>
  <c r="O58" i="1"/>
  <c r="O55" i="1"/>
  <c r="O54" i="1"/>
  <c r="O53" i="1"/>
  <c r="O52" i="1"/>
  <c r="O50" i="1"/>
  <c r="O49" i="1"/>
  <c r="O48" i="1"/>
  <c r="O31" i="1"/>
  <c r="O30" i="1"/>
  <c r="O29" i="1"/>
  <c r="O28" i="1"/>
  <c r="O35" i="1"/>
  <c r="O34" i="1"/>
  <c r="O33" i="1"/>
  <c r="O43" i="1"/>
  <c r="O42" i="1"/>
  <c r="O41" i="1"/>
  <c r="O40" i="1"/>
  <c r="O39" i="1"/>
  <c r="O38" i="1"/>
  <c r="O37" i="1"/>
  <c r="O45" i="1"/>
  <c r="O46" i="1"/>
  <c r="O26" i="1" l="1"/>
  <c r="O25" i="1"/>
  <c r="O23" i="1"/>
  <c r="O22" i="1"/>
  <c r="O20" i="1"/>
  <c r="O17" i="1" l="1"/>
  <c r="O15" i="1"/>
  <c r="O13" i="1"/>
  <c r="O12" i="1"/>
  <c r="O11" i="1"/>
  <c r="O14" i="1"/>
  <c r="O10" i="1"/>
  <c r="L99" i="38"/>
  <c r="L98" i="38"/>
  <c r="L97" i="38"/>
  <c r="L96" i="38"/>
  <c r="L95" i="38"/>
  <c r="L94" i="38"/>
  <c r="L80" i="38"/>
  <c r="L76" i="38"/>
  <c r="L75" i="38"/>
  <c r="L74" i="38"/>
  <c r="L73" i="38"/>
  <c r="L72" i="38"/>
  <c r="L71" i="38"/>
  <c r="L70" i="38"/>
  <c r="L69" i="38"/>
  <c r="L68" i="38"/>
  <c r="L64" i="38"/>
  <c r="L63" i="38"/>
  <c r="L59" i="38"/>
  <c r="L58" i="38"/>
  <c r="L47" i="38"/>
  <c r="L46" i="38"/>
  <c r="L42" i="38"/>
  <c r="L21" i="38"/>
  <c r="L10" i="38"/>
  <c r="L100" i="3"/>
  <c r="L99" i="3"/>
  <c r="L98" i="3"/>
  <c r="L97" i="3"/>
  <c r="L96" i="3"/>
  <c r="L95" i="3"/>
  <c r="L81" i="3"/>
  <c r="L73" i="3"/>
  <c r="L77" i="3"/>
  <c r="L76" i="3"/>
  <c r="L75" i="3"/>
  <c r="L74" i="3"/>
  <c r="L72" i="3"/>
  <c r="L71" i="3"/>
  <c r="L70" i="3"/>
  <c r="L69" i="3"/>
  <c r="L65" i="3"/>
  <c r="L64" i="3"/>
  <c r="L60" i="3"/>
  <c r="L59" i="3"/>
  <c r="L47" i="3"/>
  <c r="L46" i="3"/>
  <c r="L42" i="3"/>
  <c r="L21" i="3"/>
  <c r="L10" i="3"/>
  <c r="M60" i="34"/>
  <c r="M31" i="34"/>
  <c r="M30" i="33" l="1"/>
  <c r="M52" i="31"/>
  <c r="M47" i="31"/>
  <c r="M46" i="31"/>
  <c r="M53" i="31"/>
  <c r="M66" i="31"/>
  <c r="M65" i="31"/>
  <c r="M30" i="32" l="1"/>
  <c r="M30" i="30" l="1"/>
  <c r="M48" i="26"/>
  <c r="M46" i="26"/>
  <c r="M47" i="26"/>
  <c r="M42" i="26"/>
  <c r="M39" i="26"/>
  <c r="M57" i="26"/>
  <c r="M35" i="26"/>
  <c r="M31" i="26"/>
  <c r="M51" i="25" l="1"/>
  <c r="M52" i="25"/>
  <c r="M49" i="25"/>
  <c r="M48" i="25"/>
  <c r="M32" i="25"/>
  <c r="K135" i="37"/>
  <c r="K134" i="37"/>
  <c r="K133" i="37"/>
  <c r="L132" i="37"/>
  <c r="K131" i="37"/>
  <c r="K130" i="37"/>
  <c r="L124" i="37"/>
  <c r="K123" i="37"/>
  <c r="K122" i="37"/>
  <c r="L120" i="37"/>
  <c r="K119" i="37"/>
  <c r="K118" i="37"/>
  <c r="L115" i="37"/>
  <c r="L116" i="37" s="1"/>
  <c r="K114" i="37"/>
  <c r="L112" i="37"/>
  <c r="K111" i="37"/>
  <c r="K110" i="37"/>
  <c r="L108" i="37"/>
  <c r="K107" i="37"/>
  <c r="K106" i="37"/>
  <c r="L103" i="37"/>
  <c r="K103" i="37" s="1"/>
  <c r="K102" i="37"/>
  <c r="L95" i="37"/>
  <c r="L96" i="37" s="1"/>
  <c r="K94" i="37"/>
  <c r="L90" i="37"/>
  <c r="L91" i="37" s="1"/>
  <c r="K89" i="37"/>
  <c r="L86" i="37"/>
  <c r="K86" i="37" s="1"/>
  <c r="K85" i="37"/>
  <c r="L79" i="37"/>
  <c r="L80" i="37" s="1"/>
  <c r="K78" i="37"/>
  <c r="L75" i="37"/>
  <c r="K75" i="37" s="1"/>
  <c r="K74" i="37"/>
  <c r="L71" i="37"/>
  <c r="L72" i="37" s="1"/>
  <c r="K70" i="37"/>
  <c r="K42" i="37"/>
  <c r="K41" i="37"/>
  <c r="L12" i="37"/>
  <c r="K11" i="37"/>
  <c r="K10" i="37"/>
  <c r="K76" i="37" l="1"/>
  <c r="K87" i="37"/>
  <c r="K12" i="37"/>
  <c r="K132" i="37"/>
  <c r="K95" i="37"/>
  <c r="K96" i="37" s="1"/>
  <c r="K79" i="37"/>
  <c r="K80" i="37" s="1"/>
  <c r="K115" i="37"/>
  <c r="K116" i="37" s="1"/>
  <c r="K120" i="37"/>
  <c r="K71" i="37"/>
  <c r="K72" i="37" s="1"/>
  <c r="K90" i="37"/>
  <c r="K91" i="37" s="1"/>
  <c r="K108" i="37"/>
  <c r="K124" i="37"/>
  <c r="K112" i="37"/>
  <c r="L76" i="37"/>
  <c r="L87" i="37"/>
  <c r="L167" i="13"/>
  <c r="K166" i="13"/>
  <c r="K165" i="13"/>
  <c r="L159" i="13"/>
  <c r="K158" i="13"/>
  <c r="K157" i="13"/>
  <c r="L155" i="13"/>
  <c r="K153" i="13"/>
  <c r="K167" i="13" l="1"/>
  <c r="K159" i="13"/>
  <c r="K154" i="13"/>
  <c r="K155" i="13" s="1"/>
  <c r="K133" i="13"/>
  <c r="K129" i="13"/>
  <c r="M64" i="36" l="1"/>
  <c r="M63" i="36"/>
  <c r="M60" i="36"/>
  <c r="M59" i="36"/>
  <c r="M55" i="36"/>
  <c r="M54" i="36"/>
  <c r="M51" i="36"/>
  <c r="M48" i="36"/>
  <c r="M47" i="36"/>
  <c r="M46" i="36"/>
  <c r="M45" i="36"/>
  <c r="M44" i="36"/>
  <c r="M43" i="36"/>
  <c r="M40" i="36"/>
  <c r="M31" i="36"/>
  <c r="M30" i="36"/>
  <c r="M10" i="36"/>
  <c r="M63" i="28"/>
  <c r="M46" i="28"/>
  <c r="M43" i="28"/>
  <c r="M48" i="28"/>
  <c r="M47" i="28"/>
  <c r="M31" i="28"/>
  <c r="M67" i="34" l="1"/>
  <c r="M66" i="34"/>
  <c r="M59" i="32"/>
  <c r="M58" i="32"/>
  <c r="M61" i="30"/>
  <c r="M60" i="30"/>
  <c r="M10" i="34" l="1"/>
  <c r="M10" i="33"/>
  <c r="M10" i="31"/>
  <c r="M10" i="32"/>
  <c r="M10" i="30"/>
  <c r="M40" i="26"/>
  <c r="M30" i="28"/>
  <c r="M10" i="28"/>
  <c r="K11" i="13"/>
  <c r="K138" i="13"/>
  <c r="L150" i="13"/>
  <c r="L151" i="13" s="1"/>
  <c r="L147" i="13"/>
  <c r="K142" i="13"/>
  <c r="L134" i="13"/>
  <c r="K134" i="13" s="1"/>
  <c r="L130" i="13"/>
  <c r="L131" i="13" s="1"/>
  <c r="L123" i="13"/>
  <c r="K123" i="13" s="1"/>
  <c r="L119" i="13"/>
  <c r="L120" i="13" s="1"/>
  <c r="L115" i="13"/>
  <c r="K115" i="13" s="1"/>
  <c r="L111" i="13"/>
  <c r="K111" i="13" s="1"/>
  <c r="L94" i="13"/>
  <c r="K94" i="13" s="1"/>
  <c r="L87" i="13"/>
  <c r="L88" i="13" s="1"/>
  <c r="L83" i="13"/>
  <c r="K83" i="13" s="1"/>
  <c r="L79" i="13"/>
  <c r="K79" i="13" s="1"/>
  <c r="L75" i="13"/>
  <c r="K75" i="13" s="1"/>
  <c r="L71" i="13"/>
  <c r="L72" i="13" s="1"/>
  <c r="L106" i="13"/>
  <c r="L107" i="13" s="1"/>
  <c r="L102" i="13"/>
  <c r="L103" i="13" s="1"/>
  <c r="L98" i="13"/>
  <c r="K98" i="13" s="1"/>
  <c r="L139" i="13"/>
  <c r="L84" i="13"/>
  <c r="L76" i="13" l="1"/>
  <c r="L112" i="13"/>
  <c r="L12" i="13"/>
  <c r="K130" i="13"/>
  <c r="K131" i="13" s="1"/>
  <c r="L80" i="13"/>
  <c r="L143" i="13"/>
  <c r="K146" i="13"/>
  <c r="L95" i="13"/>
  <c r="L99" i="13"/>
  <c r="L124" i="13"/>
  <c r="K71" i="13"/>
  <c r="K87" i="13"/>
  <c r="K106" i="13"/>
  <c r="L116" i="13"/>
  <c r="K102" i="13"/>
  <c r="K119" i="13"/>
  <c r="K150" i="13"/>
  <c r="K74" i="13"/>
  <c r="K76" i="13" s="1"/>
  <c r="K10" i="13"/>
  <c r="K12" i="13" s="1"/>
  <c r="X49" i="2"/>
  <c r="W49" i="2"/>
  <c r="X48" i="2"/>
  <c r="W48" i="2"/>
  <c r="X44" i="2"/>
  <c r="W44" i="2"/>
  <c r="X97" i="2"/>
  <c r="W97" i="2"/>
  <c r="X96" i="2"/>
  <c r="W96" i="2"/>
  <c r="K141" i="13"/>
  <c r="K143" i="13" s="1"/>
  <c r="K145" i="13"/>
  <c r="K149" i="13"/>
  <c r="K137" i="13"/>
  <c r="K139" i="13" s="1"/>
  <c r="K114" i="13"/>
  <c r="K116" i="13" s="1"/>
  <c r="K118" i="13"/>
  <c r="K122" i="13"/>
  <c r="K124" i="13" s="1"/>
  <c r="K110" i="13"/>
  <c r="K112" i="13" s="1"/>
  <c r="K105" i="13"/>
  <c r="K78" i="13"/>
  <c r="K80" i="13" s="1"/>
  <c r="K82" i="13"/>
  <c r="K84" i="13" s="1"/>
  <c r="K86" i="13"/>
  <c r="K93" i="13"/>
  <c r="K95" i="13" s="1"/>
  <c r="K97" i="13"/>
  <c r="K99" i="13" s="1"/>
  <c r="K101" i="13"/>
  <c r="K42" i="13"/>
  <c r="K41" i="13"/>
  <c r="K70" i="13"/>
  <c r="X105" i="2"/>
  <c r="W105" i="2"/>
  <c r="X86" i="2"/>
  <c r="W86" i="2"/>
  <c r="X84" i="2"/>
  <c r="W84" i="2"/>
  <c r="X83" i="2"/>
  <c r="W83" i="2"/>
  <c r="X82" i="2"/>
  <c r="W82" i="2"/>
  <c r="M63" i="34"/>
  <c r="M62" i="34"/>
  <c r="M61" i="34"/>
  <c r="M62" i="33"/>
  <c r="M60" i="33"/>
  <c r="M61" i="33"/>
  <c r="M71" i="34"/>
  <c r="M70" i="34"/>
  <c r="M57" i="34"/>
  <c r="M56" i="34"/>
  <c r="M55" i="34"/>
  <c r="M51" i="34"/>
  <c r="M50" i="34"/>
  <c r="M46" i="34"/>
  <c r="M39" i="34"/>
  <c r="M56" i="33"/>
  <c r="M55" i="33"/>
  <c r="M76" i="33"/>
  <c r="M75" i="33"/>
  <c r="M71" i="33"/>
  <c r="M70" i="33"/>
  <c r="M69" i="33"/>
  <c r="M66" i="33"/>
  <c r="M65" i="33"/>
  <c r="M59" i="33"/>
  <c r="M54" i="33"/>
  <c r="M45" i="33"/>
  <c r="M38" i="33"/>
  <c r="M69" i="32"/>
  <c r="M68" i="32"/>
  <c r="M64" i="32"/>
  <c r="M63" i="32"/>
  <c r="M62" i="32"/>
  <c r="M55" i="32"/>
  <c r="M52" i="32"/>
  <c r="M51" i="32"/>
  <c r="M45" i="32"/>
  <c r="M38" i="32"/>
  <c r="M63" i="31"/>
  <c r="M62" i="31"/>
  <c r="M59" i="31"/>
  <c r="M58" i="31"/>
  <c r="M44" i="31"/>
  <c r="M37" i="31"/>
  <c r="M71" i="30"/>
  <c r="M70" i="30"/>
  <c r="M66" i="30"/>
  <c r="M65" i="30"/>
  <c r="M64" i="30"/>
  <c r="M57" i="30"/>
  <c r="M54" i="30"/>
  <c r="M53" i="30"/>
  <c r="M48" i="30"/>
  <c r="M47" i="30"/>
  <c r="M45" i="30"/>
  <c r="M38" i="30"/>
  <c r="M64" i="28"/>
  <c r="M60" i="28"/>
  <c r="M59" i="28"/>
  <c r="M55" i="28"/>
  <c r="M54" i="28"/>
  <c r="M51" i="28"/>
  <c r="M45" i="28"/>
  <c r="M44" i="28"/>
  <c r="M40" i="28"/>
  <c r="M45" i="26"/>
  <c r="M44" i="26"/>
  <c r="M43" i="26"/>
  <c r="M67" i="26"/>
  <c r="M66" i="26"/>
  <c r="M54" i="26"/>
  <c r="M55" i="26"/>
  <c r="M56" i="26"/>
  <c r="M53" i="26"/>
  <c r="M10" i="26"/>
  <c r="K151" i="13" l="1"/>
  <c r="K120" i="13"/>
  <c r="K135" i="13"/>
  <c r="L135" i="13" s="1"/>
  <c r="K72" i="13"/>
  <c r="K147" i="13"/>
  <c r="K103" i="13"/>
  <c r="K88" i="13"/>
  <c r="K107" i="13"/>
  <c r="M40" i="25"/>
  <c r="M10" i="25"/>
  <c r="M45" i="25"/>
  <c r="X104" i="2" l="1"/>
  <c r="W104" i="2"/>
  <c r="X103" i="2"/>
  <c r="W103" i="2"/>
  <c r="X100" i="2"/>
  <c r="W100" i="2"/>
  <c r="X98" i="2"/>
  <c r="W98" i="2"/>
  <c r="X80" i="2"/>
  <c r="W80" i="2"/>
  <c r="X79" i="2"/>
  <c r="W79" i="2"/>
  <c r="X78" i="2"/>
  <c r="W78" i="2"/>
  <c r="X75" i="2"/>
  <c r="W75" i="2"/>
  <c r="X74" i="2"/>
  <c r="W74" i="2"/>
  <c r="X68" i="2"/>
  <c r="W68" i="2"/>
  <c r="X67" i="2"/>
  <c r="W67" i="2"/>
  <c r="O76" i="1"/>
  <c r="O112" i="2"/>
  <c r="L104" i="3"/>
  <c r="L105" i="3"/>
  <c r="L106" i="3"/>
  <c r="L107" i="3"/>
  <c r="L108" i="3"/>
  <c r="L114" i="3"/>
  <c r="M120" i="16"/>
  <c r="M72" i="26"/>
  <c r="M73" i="26"/>
  <c r="M74" i="26"/>
  <c r="M80" i="26"/>
  <c r="M69" i="28"/>
  <c r="M70" i="28"/>
  <c r="M71" i="28"/>
</calcChain>
</file>

<file path=xl/sharedStrings.xml><?xml version="1.0" encoding="utf-8"?>
<sst xmlns="http://schemas.openxmlformats.org/spreadsheetml/2006/main" count="7775" uniqueCount="1546">
  <si>
    <t>Electric and Gasoline</t>
  </si>
  <si>
    <t>ORDER FROM AUGUSTA, GA</t>
  </si>
  <si>
    <t>[TEL] 800 241-5855</t>
  </si>
  <si>
    <t>SHUTTLE SERIES</t>
  </si>
  <si>
    <t>Model Number</t>
  </si>
  <si>
    <t>Suggested Retail Price</t>
  </si>
  <si>
    <t>Shuttle 2 Electric</t>
  </si>
  <si>
    <t xml:space="preserve">Configuration Highlights: </t>
  </si>
  <si>
    <t xml:space="preserve">Motor: </t>
  </si>
  <si>
    <t>48 Volts DC</t>
  </si>
  <si>
    <t>Front Suspension:</t>
  </si>
  <si>
    <t>Leaf Springs w/Hydraulic Shocks</t>
  </si>
  <si>
    <t xml:space="preserve">Horsepower: </t>
  </si>
  <si>
    <t>15.2 hp (11.3 kW) at 1600 rpm</t>
  </si>
  <si>
    <t>Rear Suspension:</t>
  </si>
  <si>
    <t>Batteries:</t>
  </si>
  <si>
    <t>Eight, 6 Volt Deep Cycle</t>
  </si>
  <si>
    <t>Service Brake:</t>
  </si>
  <si>
    <t>Rear Wheel Mechanical Drum</t>
  </si>
  <si>
    <t xml:space="preserve">Charger: </t>
  </si>
  <si>
    <t>48 VDC PowerWise, 120 VAC, UL &amp; CSA</t>
  </si>
  <si>
    <t>Tires:</t>
  </si>
  <si>
    <t>Speed Controller:</t>
  </si>
  <si>
    <t>400 Amp Precision Drive System (PDS)</t>
  </si>
  <si>
    <t>Load Capacity:</t>
  </si>
  <si>
    <t>Frame:</t>
  </si>
  <si>
    <r>
      <t>Welded Steel with DuraShield</t>
    </r>
    <r>
      <rPr>
        <sz val="9"/>
        <rFont val="Arial"/>
        <family val="2"/>
      </rPr>
      <t>™</t>
    </r>
    <r>
      <rPr>
        <sz val="9"/>
        <rFont val="Verdana"/>
        <family val="2"/>
      </rPr>
      <t xml:space="preserve"> Coating</t>
    </r>
  </si>
  <si>
    <t>Seating Capacity:</t>
  </si>
  <si>
    <t>Cargo Box:</t>
  </si>
  <si>
    <t>Ground Speed:</t>
  </si>
  <si>
    <r>
      <t xml:space="preserve">13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(21 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</si>
  <si>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t>Body:</t>
  </si>
  <si>
    <t>Injection Molded TPO / Steel</t>
  </si>
  <si>
    <t>Power Source:</t>
  </si>
  <si>
    <t>4 Cycle, 24.5 ci (401 cc) Single Cylinder Kawasaki</t>
  </si>
  <si>
    <t>13.5 hp (10.1 kW) Rated</t>
  </si>
  <si>
    <t>One 12 Volt Maintenance Free</t>
  </si>
  <si>
    <t>Fuel Capacity:</t>
  </si>
  <si>
    <t>5.8 Gallon (22 L) Tank</t>
  </si>
  <si>
    <t xml:space="preserve">1200 lb (545 kg) </t>
  </si>
  <si>
    <t>16 mph ± 0.5 mph (26 kph ± 0.8 kph)</t>
  </si>
  <si>
    <t>Shuttle 4 Electric</t>
  </si>
  <si>
    <t>4 Person</t>
  </si>
  <si>
    <t>Shuttle 6 Electric</t>
  </si>
  <si>
    <r>
      <t>Note:</t>
    </r>
    <r>
      <rPr>
        <sz val="9"/>
        <rFont val="Verdana"/>
        <family val="2"/>
      </rPr>
      <t xml:space="preserve">  Options &amp; Accessory prices shown assume item(s) are ordered with a vehicle through Cushman order entry. </t>
    </r>
  </si>
  <si>
    <t xml:space="preserve">For prices on items ordered without a vehicle, please contact the Parts &amp; Accessories Department at (888) 438-3946 </t>
  </si>
  <si>
    <t>Factory Installed Optional Equipment:</t>
  </si>
  <si>
    <t>Part Number</t>
  </si>
  <si>
    <t>TIRES &amp; WHEELS</t>
  </si>
  <si>
    <t>Front</t>
  </si>
  <si>
    <t>Links 18 x 8.50 - 8 (4 Ply Rated)  (Set of two)</t>
  </si>
  <si>
    <t>●</t>
  </si>
  <si>
    <t>Standard</t>
  </si>
  <si>
    <t>27773G01</t>
  </si>
  <si>
    <t>Rear</t>
  </si>
  <si>
    <t>27774G01</t>
  </si>
  <si>
    <t>Wheel Covers</t>
  </si>
  <si>
    <t>Spoke, Black &amp; Gold (Set of 4)</t>
  </si>
  <si>
    <t>Spoke, Black &amp; Silver (Set of 4)</t>
  </si>
  <si>
    <t>Silver Metallic (Set of 4)</t>
  </si>
  <si>
    <t>Gold Metallic (Set of 4)</t>
  </si>
  <si>
    <t>Body Colors</t>
  </si>
  <si>
    <t>Standard (Patriot Blue)</t>
  </si>
  <si>
    <t>71088G211</t>
  </si>
  <si>
    <t>Black</t>
  </si>
  <si>
    <t>Seat Color</t>
  </si>
  <si>
    <t>Seat Color (Oyster)</t>
  </si>
  <si>
    <t>71272G01</t>
  </si>
  <si>
    <t>Seat Color (Tan)</t>
  </si>
  <si>
    <t>71272G02</t>
  </si>
  <si>
    <t>Seat Color (Gray)</t>
  </si>
  <si>
    <t>71272G04</t>
  </si>
  <si>
    <t>Seat Color - 4 (Oyster)</t>
  </si>
  <si>
    <t>71889G01</t>
  </si>
  <si>
    <t>Seat Color - 4 (Tan)</t>
  </si>
  <si>
    <t>71889G10</t>
  </si>
  <si>
    <t>Seat Color - 4 (Gray)</t>
  </si>
  <si>
    <t>71889G11</t>
  </si>
  <si>
    <t>Seat Color - 6 Passenger Only (Oyster)</t>
  </si>
  <si>
    <t>Seat Color - 6 Passenger Only (Tan)</t>
  </si>
  <si>
    <t>Seat Color - 6 Passenger Only (Gray)</t>
  </si>
  <si>
    <t>OTHER ENHANCEMENTS</t>
  </si>
  <si>
    <t>Headlights</t>
  </si>
  <si>
    <t>Tail Lights</t>
  </si>
  <si>
    <t>600904G01</t>
  </si>
  <si>
    <t>71332G3XX</t>
  </si>
  <si>
    <t>Brake Lights</t>
  </si>
  <si>
    <t>70691G13</t>
  </si>
  <si>
    <t>70691G09</t>
  </si>
  <si>
    <t>Limited Slip Differential</t>
  </si>
  <si>
    <t>Limited Slip Differential (&lt; 3K Altitude)</t>
  </si>
  <si>
    <t>LED Headlights</t>
  </si>
  <si>
    <t>State of Charge Meter</t>
  </si>
  <si>
    <t>71121G21</t>
  </si>
  <si>
    <t>No Cost</t>
  </si>
  <si>
    <t>Turn Signals with 4-Way Flashers</t>
  </si>
  <si>
    <t>Unique Individual Key Switch</t>
  </si>
  <si>
    <t>71120G06</t>
  </si>
  <si>
    <t>Front Hydraulic Disc Brakes</t>
  </si>
  <si>
    <t>ELECTRICAL</t>
  </si>
  <si>
    <t>DC / DC Converter (20 Amp)</t>
  </si>
  <si>
    <t>Hour Meter</t>
  </si>
  <si>
    <t>75113G01</t>
  </si>
  <si>
    <t>Batteries Trojan T105</t>
  </si>
  <si>
    <t>Batteries Trojan T145</t>
  </si>
  <si>
    <t>73220G07</t>
  </si>
  <si>
    <t>Batteries Trojan T105 w/ Battery Fill System</t>
  </si>
  <si>
    <t>Batteries Trojan T145 w/ Battery Fill System</t>
  </si>
  <si>
    <t>Prices Do Not Inlcude Labor</t>
  </si>
  <si>
    <t>Rear View Mirror (Sun Canopy or Cab Required)</t>
  </si>
  <si>
    <t>19528G2</t>
  </si>
  <si>
    <t>Ash Tray</t>
  </si>
  <si>
    <t>Drop Side Rails</t>
  </si>
  <si>
    <t>34538G03</t>
  </si>
  <si>
    <t>Work Light</t>
  </si>
  <si>
    <t>74247G01</t>
  </si>
  <si>
    <t>CE Kit</t>
  </si>
  <si>
    <t>Battery Fill Hand Pump</t>
  </si>
  <si>
    <t>Battery Fill System Nozzle, 20' Hose</t>
  </si>
  <si>
    <t>Niagra Deionizer</t>
  </si>
  <si>
    <t>WEATHER PROTECTION</t>
  </si>
  <si>
    <t>Windshield Flat</t>
  </si>
  <si>
    <t>Windshield Split</t>
  </si>
  <si>
    <t>Sun Canopy (Top) Black</t>
  </si>
  <si>
    <t>Sun Canopy (Top) White</t>
  </si>
  <si>
    <t>72684G02</t>
  </si>
  <si>
    <t>75856G02</t>
  </si>
  <si>
    <t>Enclosure, zippered, acrylic, field install, tan</t>
  </si>
  <si>
    <t>Custom Products</t>
  </si>
  <si>
    <t>Quote #</t>
  </si>
  <si>
    <t>Aluminum Van box, Double doors on sides</t>
  </si>
  <si>
    <t>van box mounted to a rollback bed for access</t>
  </si>
  <si>
    <t>Ambulance conversion (basic package includes</t>
  </si>
  <si>
    <t>aluminum deck, EMS seat, footrest, EMS decals)</t>
  </si>
  <si>
    <t>call for additional items</t>
  </si>
  <si>
    <t>(top and windshield required)</t>
  </si>
  <si>
    <t>Labor to install cab with doors and wipers</t>
  </si>
  <si>
    <t>Galvanized steel deck plate</t>
  </si>
  <si>
    <t>Windshield Required)</t>
  </si>
  <si>
    <t>25-40% on Margin</t>
  </si>
  <si>
    <t>IF &gt; 3% RED</t>
  </si>
  <si>
    <t>2011 DIST $</t>
  </si>
  <si>
    <t>2011 RETAIL $</t>
  </si>
  <si>
    <t>Cost Delta</t>
  </si>
  <si>
    <t>Shuttle 8 Electric</t>
  </si>
  <si>
    <t>using 2012 Club Car's pricing as guideline</t>
  </si>
  <si>
    <t>8E</t>
  </si>
  <si>
    <t>8G</t>
  </si>
  <si>
    <t xml:space="preserve">Seat Color &amp; Flip Flop (Oyster) </t>
  </si>
  <si>
    <t>Seat Color &amp; Flip Flop (Tan)</t>
  </si>
  <si>
    <t>Seat Color &amp; Flip Flop (Black)</t>
  </si>
  <si>
    <t xml:space="preserve">Seat Color w/ Cargo Deck (Oyster) </t>
  </si>
  <si>
    <t>Seat Color w/ Cargo Deck (Tan)</t>
  </si>
  <si>
    <t>Seat Color w/ Cargo Deck (Black)</t>
  </si>
  <si>
    <t>71121G24</t>
  </si>
  <si>
    <t>75109G03</t>
  </si>
  <si>
    <t>Shuttle 4X</t>
  </si>
  <si>
    <t>Shuttle 4X E</t>
  </si>
  <si>
    <t>Six, 8 Volt Deep Cycle</t>
  </si>
  <si>
    <t>48 VDC PowerWise QE, 120 VAC, 10' Cord, UL/CSA</t>
  </si>
  <si>
    <t>250 Amp Solid State Controller</t>
  </si>
  <si>
    <t>Curb Weight:</t>
  </si>
  <si>
    <t>1,040 lb (425 kg)</t>
  </si>
  <si>
    <t xml:space="preserve">800 lb (360 kg) </t>
  </si>
  <si>
    <t>Injection Molded TPO</t>
  </si>
  <si>
    <t>Trail Wolf 20 x 11 - 10 Uni-directional</t>
  </si>
  <si>
    <r>
      <t xml:space="preserve">17.5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(28.2 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</si>
  <si>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t>Shuttle 4X G</t>
  </si>
  <si>
    <t>6.0 Gallon (22.8 L) Tank</t>
  </si>
  <si>
    <r>
      <t xml:space="preserve">17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(27.4 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</si>
  <si>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r>
      <t>Note:</t>
    </r>
    <r>
      <rPr>
        <sz val="9"/>
        <rFont val="Verdana"/>
        <family val="2"/>
      </rPr>
      <t xml:space="preserve">  Options &amp; Accessory prices shown assume item(s) are ordered with a vehicle through E-Z-GO order entry. </t>
    </r>
  </si>
  <si>
    <t>Electric</t>
  </si>
  <si>
    <t>Gas</t>
  </si>
  <si>
    <t>Front &amp; Rear</t>
  </si>
  <si>
    <t>Trail Wolf 20 x 11 - 10 (4 Ply Rated) Uni-directional</t>
  </si>
  <si>
    <t>Terra Trac 22 x 11 - 10 with polished spoke wheels</t>
  </si>
  <si>
    <t>Turf Saver 20 x 10 - 10 (4 Ply Rated)</t>
  </si>
  <si>
    <t>Stryker 22 x 9 - 10 Uni-directional</t>
  </si>
  <si>
    <t>Seat Colors</t>
  </si>
  <si>
    <t>Seat Color (Black)</t>
  </si>
  <si>
    <t>Glove Box Door (Locking) Passenger Side</t>
  </si>
  <si>
    <t>75456G03</t>
  </si>
  <si>
    <t>Glove Box Door (Locking) Driver Side</t>
  </si>
  <si>
    <t>75456G02</t>
  </si>
  <si>
    <t>Gun Holder, Floor Mount</t>
  </si>
  <si>
    <t>74365G01</t>
  </si>
  <si>
    <t>74533G01</t>
  </si>
  <si>
    <t>High Altitude Jetting</t>
  </si>
  <si>
    <t>Limited Slip Differential (High - &lt; 3K Altitude)</t>
  </si>
  <si>
    <t>Brake Lights (Rear Brakes Only)</t>
  </si>
  <si>
    <t>Taillight Installation</t>
  </si>
  <si>
    <t>74862G1XX</t>
  </si>
  <si>
    <t>12 Volt Outlet</t>
  </si>
  <si>
    <t>71079G11</t>
  </si>
  <si>
    <t>DC/DC Converter</t>
  </si>
  <si>
    <t>Battery Fill System (T890)</t>
  </si>
  <si>
    <t>Front Basket Kit</t>
  </si>
  <si>
    <t>71065G02</t>
  </si>
  <si>
    <t>75509G01</t>
  </si>
  <si>
    <t>Sun Canopy (Top) Tan - 80"</t>
  </si>
  <si>
    <t>Sun Canopy (Top) White - 80"</t>
  </si>
  <si>
    <t>Sun Canopy (Top) Black - 80"</t>
  </si>
  <si>
    <t>Weather Enclosure - White</t>
  </si>
  <si>
    <t>Weather Enclosure - Tan</t>
  </si>
  <si>
    <t>Windshield Split Kit</t>
  </si>
  <si>
    <t>Battery Charger:</t>
  </si>
  <si>
    <t>Motor:</t>
  </si>
  <si>
    <t xml:space="preserve">Drive Train: </t>
  </si>
  <si>
    <t>Steering:</t>
  </si>
  <si>
    <t>Towing:</t>
  </si>
  <si>
    <t>Power Source</t>
  </si>
  <si>
    <t>36 Volts DC</t>
  </si>
  <si>
    <t>TIRES &amp; WHEELS:</t>
  </si>
  <si>
    <t>COLORS:</t>
  </si>
  <si>
    <t>Seat Color (Grey)</t>
  </si>
  <si>
    <t>OTHER PERFORMANCE:</t>
  </si>
  <si>
    <t>825153G01</t>
  </si>
  <si>
    <t>893025G01</t>
  </si>
  <si>
    <t>Steering Wheel</t>
  </si>
  <si>
    <t>CE Option</t>
  </si>
  <si>
    <t>ELECTRICAL:</t>
  </si>
  <si>
    <t>Battery Chargers:</t>
  </si>
  <si>
    <t>Electrical:</t>
  </si>
  <si>
    <t>Brake Light</t>
  </si>
  <si>
    <t>Headlight</t>
  </si>
  <si>
    <t>892942G02</t>
  </si>
  <si>
    <t>Horn</t>
  </si>
  <si>
    <t>Differential with helical gears</t>
  </si>
  <si>
    <t>Towing Capacity:</t>
  </si>
  <si>
    <t>750.0 lb (340 kg)</t>
  </si>
  <si>
    <t>1000.0 lb (450 kg)</t>
  </si>
  <si>
    <t>Solid</t>
  </si>
  <si>
    <t>Cargo Deck Material</t>
  </si>
  <si>
    <t>Plywood</t>
  </si>
  <si>
    <t>24 Volts DC</t>
  </si>
  <si>
    <t>4.80 x 8 (Load Range B)</t>
  </si>
  <si>
    <t>Solid State 275 Amp Rated</t>
  </si>
  <si>
    <t>HAULING &amp; TOWING:</t>
  </si>
  <si>
    <t>Pintle Hitch</t>
  </si>
  <si>
    <t>32980G03</t>
  </si>
  <si>
    <t>33732G03</t>
  </si>
  <si>
    <t>Cargo Deck (Galvanized)</t>
  </si>
  <si>
    <t>31050G1</t>
  </si>
  <si>
    <t>Cargo Deck (Stainless Steel)</t>
  </si>
  <si>
    <t>31050G2</t>
  </si>
  <si>
    <t>Headlights &amp; Taillight</t>
  </si>
  <si>
    <t>32984G01</t>
  </si>
  <si>
    <t>Strobe Light (Ladder Required)</t>
  </si>
  <si>
    <t>33212G01</t>
  </si>
  <si>
    <t>Forward Motion Indicator</t>
  </si>
  <si>
    <t>33586G01</t>
  </si>
  <si>
    <t>33587G01</t>
  </si>
  <si>
    <t>628521G01</t>
  </si>
  <si>
    <t>Differential Scuff Guard</t>
  </si>
  <si>
    <t>2 Persons (Seat Back Down)</t>
  </si>
  <si>
    <t>300 lb (140 kg)</t>
  </si>
  <si>
    <t>550 lb (250 kg)</t>
  </si>
  <si>
    <t>10 mph ± 0.5 mph (14 kph ± 0.8 kph)</t>
  </si>
  <si>
    <t>Solid State 250 Amp Rated</t>
  </si>
  <si>
    <t>Front &amp; Rear:</t>
  </si>
  <si>
    <t>880631G01</t>
  </si>
  <si>
    <t>Cargo Bed:</t>
  </si>
  <si>
    <t>2 Persons</t>
  </si>
  <si>
    <t>8.0 hp (6 kW) @ 1600 rpm</t>
  </si>
  <si>
    <t>Box Sides &amp; Tailgate</t>
  </si>
  <si>
    <t>602502P</t>
  </si>
  <si>
    <t>Operator Presence Switch</t>
  </si>
  <si>
    <t>Rear Hydraulic Brakes</t>
  </si>
  <si>
    <t>74190G01</t>
  </si>
  <si>
    <t>15.2 hp (11.3 kW) @ 1600 rpm</t>
  </si>
  <si>
    <t>48 Volt</t>
  </si>
  <si>
    <t>Rack and Pinion</t>
  </si>
  <si>
    <t>618569G01</t>
  </si>
  <si>
    <t>Diesel</t>
  </si>
  <si>
    <t>1600 XD</t>
  </si>
  <si>
    <t xml:space="preserve">Engine: 22 hp (16.4 kW), 3-cylinder, 61.5 ci (1,007 cc) </t>
  </si>
  <si>
    <t>Valve Train:  Overhead Valve</t>
  </si>
  <si>
    <t>Lubrication:  Pressurized</t>
  </si>
  <si>
    <t>Starter / Alternator</t>
  </si>
  <si>
    <t>l</t>
  </si>
  <si>
    <t>Fuel System</t>
  </si>
  <si>
    <t>Belt, Continuously Variable Transmission (CVT)</t>
  </si>
  <si>
    <t>Air Cleaner</t>
  </si>
  <si>
    <t xml:space="preserve">Brakes: </t>
  </si>
  <si>
    <t>4 Wheel Hydraulic Disc Brakes</t>
  </si>
  <si>
    <t>Standard Roll-over Protective Structure (ROPS)</t>
  </si>
  <si>
    <t xml:space="preserve">Transaxle:  </t>
  </si>
  <si>
    <t>Differential Lock (Limited Slip Device on Front Axle)</t>
  </si>
  <si>
    <t>Standard Brush Guard</t>
  </si>
  <si>
    <t>Metal</t>
  </si>
  <si>
    <t>Standard Rear Wheel Mud Guards</t>
  </si>
  <si>
    <t>Suspension:</t>
  </si>
  <si>
    <t>4-Wheel Independent</t>
  </si>
  <si>
    <t>Standard Rear Hitch Receiver Kit</t>
  </si>
  <si>
    <t>All Terrain  25 x 10 x 12</t>
  </si>
  <si>
    <t>Turf 26 x 10.5 x 12</t>
  </si>
  <si>
    <t>COLORS</t>
  </si>
  <si>
    <t>Bed Height Extension</t>
  </si>
  <si>
    <t>Receiver - Front Hitch</t>
  </si>
  <si>
    <t>Head Rest (Pair)</t>
  </si>
  <si>
    <t>Skid Plates</t>
  </si>
  <si>
    <t xml:space="preserve">Hydraulic Dump Bed </t>
  </si>
  <si>
    <t>Hydraulic Remote     (requires 617346, Hyd Dump Bed)</t>
  </si>
  <si>
    <t>Work Lamp</t>
  </si>
  <si>
    <t>Windshield</t>
  </si>
  <si>
    <t>Rear Screen</t>
  </si>
  <si>
    <t>Hard Cab (w/ removable doors, windshield wiper, &amp; additional fuseblock)</t>
  </si>
  <si>
    <t>Custom Product #</t>
  </si>
  <si>
    <t>Price Includes Labor</t>
  </si>
  <si>
    <t>Farmboy Sport 3 point hydraulic hitch (requires complete hydraulic package)</t>
  </si>
  <si>
    <t>Aluminum Van box with double doors in rear</t>
  </si>
  <si>
    <t>Horsepower:</t>
  </si>
  <si>
    <t>Body &amp; Finish:</t>
  </si>
  <si>
    <t xml:space="preserve">COLORS </t>
  </si>
  <si>
    <t>Colors</t>
  </si>
  <si>
    <t>Turn Signals</t>
  </si>
  <si>
    <t>Spark Arrestor</t>
  </si>
  <si>
    <t>HAULING &amp; TOWING</t>
  </si>
  <si>
    <t>Front Bumper</t>
  </si>
  <si>
    <t>Rear Bumper</t>
  </si>
  <si>
    <t>HAULER SERIES</t>
  </si>
  <si>
    <t xml:space="preserve">3.0 hp (2.2 kW) Continuous </t>
  </si>
  <si>
    <t>Six, 8 Volt Deep Cycle - Trojan T-875</t>
  </si>
  <si>
    <t>Front Tires:</t>
  </si>
  <si>
    <t>Links 18 x 8.50 - 8 (4 Ply Rated)</t>
  </si>
  <si>
    <t>48 VDC, 10' Cord, UL/CSA</t>
  </si>
  <si>
    <t>Rear Tires:</t>
  </si>
  <si>
    <t>Turf Saver 20 x 10 - 10</t>
  </si>
  <si>
    <t>Roto-Molded Polyethylene (5.9 cu ft capacity)</t>
  </si>
  <si>
    <t>Bed Load Capacity:</t>
  </si>
  <si>
    <t>500 lb (230 kg)</t>
  </si>
  <si>
    <t>TPO/Steel (Base Coat/Clear Coat)</t>
  </si>
  <si>
    <r>
      <t xml:space="preserve">10.2-14.8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0.5 mph (16.4-23.8 kph)</t>
    </r>
  </si>
  <si>
    <t>44.5" (113 cm) x 30.5" (77 cm) x 7.5" (19 cm)</t>
  </si>
  <si>
    <t xml:space="preserve">1000 lb (450 kg) </t>
  </si>
  <si>
    <t>Roto-Molded Polyethylene (9.6 cu ft capacity)</t>
  </si>
  <si>
    <t>800 lb (360 kg)</t>
  </si>
  <si>
    <t>800E</t>
  </si>
  <si>
    <t>800G</t>
  </si>
  <si>
    <t>800X</t>
  </si>
  <si>
    <t>1200G</t>
  </si>
  <si>
    <t>27770G03</t>
  </si>
  <si>
    <t>No Charge</t>
  </si>
  <si>
    <t>Trail Wolf 20 x 11 x 10 (Set of two)</t>
  </si>
  <si>
    <t>Turf Saver 20 x 10 x 10 (Set of two)</t>
  </si>
  <si>
    <t>Turf Saver 18 x 8.50 - 8 (Load Range B)   (Set of two)</t>
  </si>
  <si>
    <t>27771G03</t>
  </si>
  <si>
    <t>Turf Saver 20 x 10.0 - 10 (Set of two)</t>
  </si>
  <si>
    <t>28441G01</t>
  </si>
  <si>
    <t>Turf Saver 18 x 8.50 - 8 (Set of two)</t>
  </si>
  <si>
    <t>27771G01</t>
  </si>
  <si>
    <t>28051G12</t>
  </si>
  <si>
    <t>71272G03</t>
  </si>
  <si>
    <t>Brush Guard</t>
  </si>
  <si>
    <t>Differential (Scuff) Guard</t>
  </si>
  <si>
    <t>74764G02</t>
  </si>
  <si>
    <t>25747G01</t>
  </si>
  <si>
    <t>Remote Air Intake</t>
  </si>
  <si>
    <t>Canopy Handle</t>
  </si>
  <si>
    <t>DC Converter (20 Amp)</t>
  </si>
  <si>
    <t>Battery T890</t>
  </si>
  <si>
    <t xml:space="preserve">12 Volt Heavy Duty Battery </t>
  </si>
  <si>
    <t xml:space="preserve">Lighting: </t>
  </si>
  <si>
    <t>Taillights</t>
  </si>
  <si>
    <t>74668G04</t>
  </si>
  <si>
    <t>Brake Lights (For Use With Front Hydraulic Brakes)</t>
  </si>
  <si>
    <t>74871G03</t>
  </si>
  <si>
    <t>Dash Plate:</t>
  </si>
  <si>
    <t>Fuel Gauge</t>
  </si>
  <si>
    <t>2 in (5 cm) Receiver (Rear)</t>
  </si>
  <si>
    <t>74270G13</t>
  </si>
  <si>
    <t>1 7/8 in (48 mm) Ball Hitch</t>
  </si>
  <si>
    <t>74492G01</t>
  </si>
  <si>
    <t>74270G11</t>
  </si>
  <si>
    <t>Angle Hitch</t>
  </si>
  <si>
    <t>74492G03</t>
  </si>
  <si>
    <t>Clevis Hitch</t>
  </si>
  <si>
    <t>74492G05</t>
  </si>
  <si>
    <t>74492G07</t>
  </si>
  <si>
    <t>74492G09</t>
  </si>
  <si>
    <t>Drop Clevis Hitch</t>
  </si>
  <si>
    <t>74492G11</t>
  </si>
  <si>
    <t>Plastic Bed (Manual Lift)</t>
  </si>
  <si>
    <t>74658G06</t>
  </si>
  <si>
    <t>74658G13</t>
  </si>
  <si>
    <t>74658G01</t>
  </si>
  <si>
    <t>Power Dump (Electric)</t>
  </si>
  <si>
    <t>74658G08</t>
  </si>
  <si>
    <t>74658G07</t>
  </si>
  <si>
    <t>74658G02</t>
  </si>
  <si>
    <t>Aluminum Bed  (47.3" x 47.3" x 11.5" - 14.9 cu.ft.)</t>
  </si>
  <si>
    <r>
      <t xml:space="preserve">Field Installed Accessories  </t>
    </r>
    <r>
      <rPr>
        <i/>
        <sz val="7"/>
        <color indexed="9"/>
        <rFont val="Verdana"/>
        <family val="2"/>
      </rPr>
      <t>*Prices do not include labor</t>
    </r>
  </si>
  <si>
    <t>VEHICLE CAB &amp; INSERTS</t>
  </si>
  <si>
    <t>Doors (Steel) White (Cab Required)</t>
  </si>
  <si>
    <t>75856G03</t>
  </si>
  <si>
    <t>Rear View Mirror -One Side (Cab Required)</t>
  </si>
  <si>
    <t>27924G01</t>
  </si>
  <si>
    <t>Switch Panel (Cab Required)</t>
  </si>
  <si>
    <t>74250G01</t>
  </si>
  <si>
    <t>Custom Solutions</t>
  </si>
  <si>
    <t>Custom Quote #</t>
  </si>
  <si>
    <t>Labor Included</t>
  </si>
  <si>
    <t>Aluminum van box with lockable double doors in rear.  Van box is completely weather proof with fully welded seams.  Overall size is 50" long x 48" wide x 44" tall.  Pricing is the same factory or field installed. Powder coat finish. (Hammer beige, Hammer White, gray, black, green)</t>
  </si>
  <si>
    <t>Lockable diamond pattern aluminum storage box 44"x10"x10" designed to fit in poly bed and aluminum bed.</t>
  </si>
  <si>
    <t>Gasoline &amp; Electric</t>
  </si>
  <si>
    <t>Hauler 1200 SERIES</t>
  </si>
  <si>
    <t>Charger</t>
  </si>
  <si>
    <t>400 AMP Precision Drive System (PDS)</t>
  </si>
  <si>
    <r>
      <t xml:space="preserve">16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(26 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</si>
  <si>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t>Stryker 22 x 9 -10 Uni-Directional</t>
  </si>
  <si>
    <t>Hauler 1200X G</t>
  </si>
  <si>
    <t>500 lb (225 kg)</t>
  </si>
  <si>
    <t>500 lb (225 kg) Max Load</t>
  </si>
  <si>
    <t>44" (112 cm) x 36" (91 cm) x 10.5" (27 cm)</t>
  </si>
  <si>
    <t>Standard: Patriot Blue</t>
  </si>
  <si>
    <t>74783G035</t>
  </si>
  <si>
    <t>71272G06</t>
  </si>
  <si>
    <t>71272G07</t>
  </si>
  <si>
    <t>73215G03</t>
  </si>
  <si>
    <t>Brake Lights (For Rear Brakes Only)</t>
  </si>
  <si>
    <t>74668G05</t>
  </si>
  <si>
    <t>Tail Light Installation</t>
  </si>
  <si>
    <t>74941G02</t>
  </si>
  <si>
    <t>71079G09</t>
  </si>
  <si>
    <t>24775G2</t>
  </si>
  <si>
    <t>Plastic Bed w/ Electric Lift</t>
  </si>
  <si>
    <t>Aluminum Bed w/ Manual Lift</t>
  </si>
  <si>
    <t>Aluminum Bed w/ Electric Lift</t>
  </si>
  <si>
    <t>Steel Cab W/O Doors (White)</t>
  </si>
  <si>
    <t>Terrain Series</t>
  </si>
  <si>
    <t>Turf Saver 20x10-10 (Load Range B)</t>
  </si>
  <si>
    <t>•</t>
  </si>
  <si>
    <t>Stryker 22x9-10 Uni-directional</t>
  </si>
  <si>
    <t>SEAT COLOR:</t>
  </si>
  <si>
    <t>Seat Color - Gray</t>
  </si>
  <si>
    <t>Seat Color - Tan</t>
  </si>
  <si>
    <t>Seat Color - Black</t>
  </si>
  <si>
    <t>Seat Color - Brown</t>
  </si>
  <si>
    <t>Seat Color - White</t>
  </si>
  <si>
    <t>Glove Box Door (Locking) Set</t>
  </si>
  <si>
    <t>75456G01</t>
  </si>
  <si>
    <t>74941G03</t>
  </si>
  <si>
    <t>Rotomolded Bed w/ Electric Lift</t>
  </si>
  <si>
    <t>1 7/8 in (48 mm) Ball (Rcvr Reqd)</t>
  </si>
  <si>
    <t>Angle (Rcvr Reqd)</t>
  </si>
  <si>
    <t>Clevis (Rcvr Reqd)</t>
  </si>
  <si>
    <t>Angle, Drop (Rcvr Reqd)</t>
  </si>
  <si>
    <t>1 7/8 in (48 mm) Ball, Drop (Rcvr Reqd)</t>
  </si>
  <si>
    <t>Clevis, Drop (Rcvr Reqd)</t>
  </si>
  <si>
    <t>Clays Car Field Kit (Front Basket &amp; Gun Holder)</t>
  </si>
  <si>
    <t>WEATHER PROTECTION:</t>
  </si>
  <si>
    <t>Windshield Fold Down</t>
  </si>
  <si>
    <t xml:space="preserve">All orders are subject to acceptance and credit approval by E-Z-GO Division of Textron Inc. </t>
  </si>
  <si>
    <t>Rear View Mirror (Sun Canopy)</t>
  </si>
  <si>
    <t>Load Star - 850 x 8 (Set of two)</t>
  </si>
  <si>
    <t>GSA PRICE</t>
  </si>
  <si>
    <t>Patriot Blue</t>
  </si>
  <si>
    <t>Charger, 48V, 10' (3.0M) Cord</t>
  </si>
  <si>
    <t>World Charger, 48V DC, 10' (3.0M) Cord</t>
  </si>
  <si>
    <t>World Charger, 48V DC, 18' (5.5M) Cord</t>
  </si>
  <si>
    <t>Cushman is a registered Trademark of Textron Inc.</t>
  </si>
  <si>
    <t xml:space="preserve">All prices are F.O.B. Destination within the 48 Contiguous United States.  Prices do not include State and Local Taxes. </t>
  </si>
  <si>
    <t>Prices Do Not Include Labor</t>
  </si>
  <si>
    <t>USA Trail 18 x 8.50 - 8 (6 Ply Rated)  (Set of two)  (UPGRADE)</t>
  </si>
  <si>
    <t>Links 18 x 8.50 - 8 (4 Ply Rated)  (Set of two)  (UPGRADE)</t>
  </si>
  <si>
    <t>Speed Racer 18 x 10 - 10 (Set of two)  (UPGRADE)</t>
  </si>
  <si>
    <t>Aluminum Bed w/electric dump  (47.3" x 47.3" x 11.5" - 14.9 cu.ft.)</t>
  </si>
  <si>
    <t>Turn Signals with 4-way Flashers</t>
  </si>
  <si>
    <t>Mud:  (Front - 25 x 10 x 12   Rear - 25 x 11 x 12)</t>
  </si>
  <si>
    <t>Express S4</t>
  </si>
  <si>
    <t>Express S4 Electric  - 48V</t>
  </si>
  <si>
    <t>13.5 hp (10.1 kW)</t>
  </si>
  <si>
    <t>S4 E</t>
  </si>
  <si>
    <t>S4 G</t>
  </si>
  <si>
    <t>Trail Wolf 20x11 10 (4 Ply Rated) Uni-directional</t>
  </si>
  <si>
    <t>Terra Trac 22x11-10 w/ polished spoke wheels</t>
  </si>
  <si>
    <t>Turf Saver 20x10-10 (4 Ply Rated)</t>
  </si>
  <si>
    <t>18x10-10 Speed Racer Tires on Diamond Wheels</t>
  </si>
  <si>
    <t>Pathfinder 22x11-10 with Polished Spoke Wheels</t>
  </si>
  <si>
    <t>Seat Color - Oyster</t>
  </si>
  <si>
    <t>Comfort Grip Steering Wheel</t>
  </si>
  <si>
    <t>70757G09</t>
  </si>
  <si>
    <t>Glove Box Doors (Locking) Set</t>
  </si>
  <si>
    <t>Limited Slip Rear Differential</t>
  </si>
  <si>
    <t>High Altitude Jetting 3 - 6K ft (900 - 1800 m)</t>
  </si>
  <si>
    <t>High Altitude Jetting 6K + ft (1800 + m)</t>
  </si>
  <si>
    <t>Limited Slip Rear Differential - High Alt. 3 - 6K ft (900 - 1800 m)</t>
  </si>
  <si>
    <t>Limited Slip Rear Differential - High Alt. 6K + ft (1800+ m)</t>
  </si>
  <si>
    <t>Unique Individually Key Switch</t>
  </si>
  <si>
    <t>Powerwise QE 48V 18 ft (5.5 m) DC Cord</t>
  </si>
  <si>
    <t>World Charger QE 48V 10 ft (3.0 m) DC Cord</t>
  </si>
  <si>
    <t>World Charger QE 48V 18 ft (5.5 m) DC Cord</t>
  </si>
  <si>
    <t>Battery Options:</t>
  </si>
  <si>
    <t>Heavy Duty Batteries (T890)</t>
  </si>
  <si>
    <t>Battery Fill System - T890</t>
  </si>
  <si>
    <t>Rear View Mirror (Top Required)</t>
  </si>
  <si>
    <t>Clay's Car Kit (Front Basket)</t>
  </si>
  <si>
    <t>Gun Holder, Swivel</t>
  </si>
  <si>
    <t>Hand Pump</t>
  </si>
  <si>
    <t>Sun Canopy (Top) Tan</t>
  </si>
  <si>
    <t>71966G03</t>
  </si>
  <si>
    <t>71966G04</t>
  </si>
  <si>
    <t>Message Holder (Requires Top)</t>
  </si>
  <si>
    <t>EXCELLENCE IN MOTION™</t>
  </si>
  <si>
    <t>RXV, TXT and PowerWise are registered Trademarks and "Excellence in Motion", PDS, QuietDrive and DuraShield</t>
  </si>
  <si>
    <t xml:space="preserve">are Trademarks of E-Z-GO Division of Textron Inc.  </t>
  </si>
  <si>
    <t>Terrain 250 Electric - 48V</t>
  </si>
  <si>
    <t>3.0 hp (2.2 kW) Contunuous</t>
  </si>
  <si>
    <t>Rear Wheel Hydraulic Drum</t>
  </si>
  <si>
    <t>48VDC PowerWise QE, 120 VAC, 10' Cord</t>
  </si>
  <si>
    <t>Trail Wolf 20 x 11 -10 (4ply) Uni-Directional</t>
  </si>
  <si>
    <t>400 lb (180 kg)</t>
  </si>
  <si>
    <t>250E</t>
  </si>
  <si>
    <t>250G</t>
  </si>
  <si>
    <t>1000G</t>
  </si>
  <si>
    <t>Trail Wolf 20x11-10 Uni-directional</t>
  </si>
  <si>
    <t>Speed Racer 18" w/ 10" Diamond Wheel</t>
  </si>
  <si>
    <t>Terra Trac 22x11-10 with Polished Spoke Wheels</t>
  </si>
  <si>
    <t>Body Color - Black</t>
  </si>
  <si>
    <t>Body Color - Forest Green</t>
  </si>
  <si>
    <t>Heavy Duty Battery</t>
  </si>
  <si>
    <t>Tail lights</t>
  </si>
  <si>
    <t>Battery Options</t>
  </si>
  <si>
    <t>Heavy Duty Battery Option - T890</t>
  </si>
  <si>
    <t>Battery Fill System - T105</t>
  </si>
  <si>
    <t>TRANSAXLE:</t>
  </si>
  <si>
    <t>Limited Slip Differential w/ Scuff Guard</t>
  </si>
  <si>
    <t>Limited Slip Rear Differential - High Alt. 6K + ft (1800 + m)</t>
  </si>
  <si>
    <t xml:space="preserve"> </t>
  </si>
  <si>
    <t>Rearview Mirror (Top Required)</t>
  </si>
  <si>
    <t>72764G02</t>
  </si>
  <si>
    <t>Gun Holder, Swivel Mount</t>
  </si>
  <si>
    <t>Electric &amp; Gasoline</t>
  </si>
  <si>
    <t>One, 12 Volt Maintenance Free</t>
  </si>
  <si>
    <t xml:space="preserve">Note:  Options &amp; Accessory prices shown assume item(s) are ordered with a vehicle through E-Z-GO order entry. </t>
  </si>
  <si>
    <t>2012 Express S6 &amp; L6</t>
  </si>
  <si>
    <t>Express S6 &amp; L6</t>
  </si>
  <si>
    <t>Express S6 - Electric  -PDS</t>
  </si>
  <si>
    <t xml:space="preserve">Eight, 6 Volt Deep Cycle </t>
  </si>
  <si>
    <t>42.5" x 32.0" x 11.5" -Wood Stake</t>
  </si>
  <si>
    <t>9 cu ft (.25 m3)</t>
  </si>
  <si>
    <t>Welded steel with DuraShield™ powder coating</t>
  </si>
  <si>
    <t>SpeedRacer 18x10-10</t>
  </si>
  <si>
    <t>Seating:</t>
  </si>
  <si>
    <t>6 Person (Opt. 4)</t>
  </si>
  <si>
    <t>Seat Pod:</t>
  </si>
  <si>
    <t>Fiberglass &amp; Gelcoat finish</t>
  </si>
  <si>
    <t>Bed Load:</t>
  </si>
  <si>
    <t>Vehicle Load:</t>
  </si>
  <si>
    <t>1200 lb (540 kg)</t>
  </si>
  <si>
    <t xml:space="preserve">One 12 Volt maintenance free </t>
  </si>
  <si>
    <t>5.8 gallon (22.0 L) tank</t>
  </si>
  <si>
    <t>Express L6 - Electric  -PDS</t>
  </si>
  <si>
    <t>TerraTrac 23 x 10.5 - 12</t>
  </si>
  <si>
    <t>Express L6 - Gasoline (Kawasaki)</t>
  </si>
  <si>
    <t>L6E</t>
  </si>
  <si>
    <t>L6G</t>
  </si>
  <si>
    <t>S6E</t>
  </si>
  <si>
    <t>S6G</t>
  </si>
  <si>
    <t>Terra Trac 23x10.5-12 w/ Alloy Wheel</t>
  </si>
  <si>
    <t>SpeedRacer Tires 18x10-10, Diamond Wheel</t>
  </si>
  <si>
    <t>Body Color - Electric Blue, Flame Red,</t>
  </si>
  <si>
    <t xml:space="preserve">Hunter Green, Ivory, Yellow,  Orange, </t>
  </si>
  <si>
    <t xml:space="preserve">Platinum, Inferno Red, Metallic Charcoal, </t>
  </si>
  <si>
    <t>Seating (6 Pass Standard):</t>
  </si>
  <si>
    <t>Seat Color - Red on Black</t>
  </si>
  <si>
    <t>Seat Color - White on Red</t>
  </si>
  <si>
    <t>Seat Color - White on Blue</t>
  </si>
  <si>
    <t>Seat Color - Gray on Black</t>
  </si>
  <si>
    <t>Seat Color - White on Yellow</t>
  </si>
  <si>
    <t>Seat Color - White on Black</t>
  </si>
  <si>
    <t>Seat Color - Oyster on Garnet</t>
  </si>
  <si>
    <t>12V Accessory Outlet</t>
  </si>
  <si>
    <t>75113G05</t>
  </si>
  <si>
    <t>T145 with Battery Fill System</t>
  </si>
  <si>
    <t>Heavy Duty Battery Option - T145</t>
  </si>
  <si>
    <t>Limited Slip Rear Differential - High Alt. 6K+ ft (1800+m)</t>
  </si>
  <si>
    <t>Sun Canopy 82" (209 cm) (Black) (w/ Bed Option)</t>
  </si>
  <si>
    <t>Sun Canopy 82" (209 cm) (White) (w/  Bed Option)</t>
  </si>
  <si>
    <t>Sun Canopy 82" (209 cm) (White) (6 Passenger)</t>
  </si>
  <si>
    <t>Sun Canopy 82" (209 cm) (Black) (6 Passenger)</t>
  </si>
  <si>
    <t>Heavy Duty Battery (12 Volt)</t>
  </si>
  <si>
    <t>3857-4</t>
  </si>
  <si>
    <t>3857-6</t>
  </si>
  <si>
    <t>Lap Style Seat Belts (4 Seat Belts) (Top Required)</t>
  </si>
  <si>
    <t>Lap Style Seat Belts (6 Seat Belts) (Top Required)</t>
  </si>
  <si>
    <t>Safety Glass windshield with wiper (requires top)</t>
  </si>
  <si>
    <t>48 VDC, 120 VAC, UL &amp; CSA</t>
  </si>
  <si>
    <t>Service Brake Rear:</t>
  </si>
  <si>
    <t>Service Brake Front:</t>
  </si>
  <si>
    <t>Front Hydraulic Disc</t>
  </si>
  <si>
    <t>8 Person</t>
  </si>
  <si>
    <t xml:space="preserve">1600 lb (727 kg) </t>
  </si>
  <si>
    <t>Kenda Load Star</t>
  </si>
  <si>
    <t>USA Trail 18x850x8</t>
  </si>
  <si>
    <t>Sun Canopy (Top) Black - (Long)</t>
  </si>
  <si>
    <t>Sun Canopy (Top) Beige - (Long)</t>
  </si>
  <si>
    <t>Sun Canopy (Top) White - (Long)</t>
  </si>
  <si>
    <t>6" Convex Mirror Set</t>
  </si>
  <si>
    <t>Sun Canopy Top Black - (Long)</t>
  </si>
  <si>
    <t>Sun Canopy Top Beige - (Long)</t>
  </si>
  <si>
    <t>Sun Canopy Top White - (Long)</t>
  </si>
  <si>
    <t>Plastic Bed (Manual Lift) w/ Gas Spring</t>
  </si>
  <si>
    <t>CUSTOM SOLUTIONS</t>
  </si>
  <si>
    <t>Safety Glass with Windshield Wiper</t>
  </si>
  <si>
    <r>
      <t xml:space="preserve">16.9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(26 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</si>
  <si>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r>
      <t xml:space="preserve">15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(26 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</si>
  <si>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t>400 lb (225 kg)</t>
  </si>
  <si>
    <t>On Board Battery Charger</t>
  </si>
  <si>
    <t>6 " Convex Mirror Set</t>
  </si>
  <si>
    <t>GSA PRICE SHEET</t>
  </si>
  <si>
    <t>SHUTTLE 2 + 2</t>
  </si>
  <si>
    <t>Shuttle 2+2 Electric</t>
  </si>
  <si>
    <t>Shuttle 2+2 Electric (High Speed - 17 mph)</t>
  </si>
  <si>
    <t>48 Volt AC</t>
  </si>
  <si>
    <t>Independent A-Arm Coil Over Shock</t>
  </si>
  <si>
    <t>4.4 hp (3.3 kW) Continuous</t>
  </si>
  <si>
    <t>Mono-Leaf Spring with Hydraulic Shocks</t>
  </si>
  <si>
    <t xml:space="preserve">Electrical System: </t>
  </si>
  <si>
    <t>Regen Braking through Electric Motor</t>
  </si>
  <si>
    <t>Four, 12 Volt Deep Cycle</t>
  </si>
  <si>
    <t>48 Volt PowerWise QE (10 ft Cord) UL/CSA</t>
  </si>
  <si>
    <t>230 Amp AC Controller</t>
  </si>
  <si>
    <t>Transaxle:</t>
  </si>
  <si>
    <t>8-15 mph (13-24 kph) Programmable</t>
  </si>
  <si>
    <t>Shuttle 2+2 Gasoline</t>
  </si>
  <si>
    <t>Shuttle 2+2 Gasoline (High Speed - 17 mph)</t>
  </si>
  <si>
    <t>4 Cycle 24.5 cu in (401 cc) Low Emissions</t>
  </si>
  <si>
    <t>Valve Train:</t>
  </si>
  <si>
    <t>Single Cylinder OHV</t>
  </si>
  <si>
    <t>13 hp (9.7 kW)</t>
  </si>
  <si>
    <t>Rear Wheel Mechanical Drums</t>
  </si>
  <si>
    <t>6.2 Gallon (23.5 L) Tank</t>
  </si>
  <si>
    <t>Drive Train:</t>
  </si>
  <si>
    <t>Automatic, Continuously Variable</t>
  </si>
  <si>
    <t>Trasmission (CVT)</t>
  </si>
  <si>
    <r>
      <t xml:space="preserve">14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(23 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</si>
  <si>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t>USA Trail 18 x 8.50 - 8 (6 Ply Rated)  (Set of 4)</t>
  </si>
  <si>
    <t>Spoke, Metallic Gold (Set of 4)</t>
  </si>
  <si>
    <t>Spoke, Silver (Set of 4)</t>
  </si>
  <si>
    <t>COLORS &amp; PIN STRIPING</t>
  </si>
  <si>
    <t xml:space="preserve">Standard (Forest Green, Ivory) </t>
  </si>
  <si>
    <t xml:space="preserve">Premium I (Almond, Black, Bright White, Burgundy, </t>
  </si>
  <si>
    <t>Electric Blue, Platinum, Flame Red)</t>
  </si>
  <si>
    <t xml:space="preserve">Premium II (Inferno Red, Patriot Blue, </t>
  </si>
  <si>
    <t>Seat Colors (Select one)</t>
  </si>
  <si>
    <t xml:space="preserve">Seat Color (Stone Beige) </t>
  </si>
  <si>
    <t xml:space="preserve">Seat Color (Oyster) </t>
  </si>
  <si>
    <t>Glove Box Doors (Driver and Passenger Side)</t>
  </si>
  <si>
    <t>Hourmeter</t>
  </si>
  <si>
    <t xml:space="preserve">Differential Guard </t>
  </si>
  <si>
    <t>Charger 48 Volt PowerWise QE (10 ft Cord) UL/CSA</t>
  </si>
  <si>
    <t>Charger 48 Volt PowerWise QE (18 ft Cord) UL/CSA</t>
  </si>
  <si>
    <t>World Charger  (3.3 m [11 ft] Cord)</t>
  </si>
  <si>
    <t>World Charger  (5.5 m [18 ft] Cord)</t>
  </si>
  <si>
    <t>DC-DC Converter</t>
  </si>
  <si>
    <t>Message Holder</t>
  </si>
  <si>
    <t>Mirror, 5 Panel Rear View</t>
  </si>
  <si>
    <t>2 Bag Attachment</t>
  </si>
  <si>
    <t>Sun Canopy Top (White) 80"</t>
  </si>
  <si>
    <t>Sun Canopy Top (Tan) 80"</t>
  </si>
  <si>
    <t>Windshield Fold-Down (Requires Sun Canopy)</t>
  </si>
  <si>
    <t xml:space="preserve">All prices F.O.B. Destination within the 48 Contiguous United States.  Prices do not include State and Local Taxes.  </t>
  </si>
  <si>
    <t>Shuttle 2+2 TXT</t>
  </si>
  <si>
    <t>48 Volt DC</t>
  </si>
  <si>
    <t>Leaf Springs w/ Hydraulic Shocks</t>
  </si>
  <si>
    <t>3.0 hp (2.2 kW) Continuous</t>
  </si>
  <si>
    <t>48 VDC PowerWise QE, 10 ft Cord, UL/CSA</t>
  </si>
  <si>
    <t xml:space="preserve">14.8 mph (23.8 kph) </t>
  </si>
  <si>
    <t>Shuttle 2+2 TXT Gasoline</t>
  </si>
  <si>
    <t>Leaf Spring with Hydraulic Shocks</t>
  </si>
  <si>
    <t>5.8 Gallon (22.0 L) Tank</t>
  </si>
  <si>
    <r>
      <t xml:space="preserve">14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(22.5 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</si>
  <si>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t>Hole-in-One 18 x 8.50 - 8 (4 Ply Rated)  (Set of two)</t>
  </si>
  <si>
    <t xml:space="preserve">Tour Max 18 x 8.50 - 10" Alloy Wheels (Set of two) </t>
  </si>
  <si>
    <t>28778G01</t>
  </si>
  <si>
    <t>28779G01</t>
  </si>
  <si>
    <t>Standard  (Hunter Green, Champagne)</t>
  </si>
  <si>
    <t>Premium I   (Almond, Black, Bright White, Burgundy,</t>
  </si>
  <si>
    <t>Seat Color w/ fixed seat (Oyster)</t>
  </si>
  <si>
    <t>Seat Color w/ fixed seat (Tan)</t>
  </si>
  <si>
    <t>Seat Color w/ convertible carrier (Oyster)</t>
  </si>
  <si>
    <t>74852G03</t>
  </si>
  <si>
    <t>Seat Color w/ convertible carrier (Tan)</t>
  </si>
  <si>
    <t>74852G04</t>
  </si>
  <si>
    <t xml:space="preserve">High Altitude Jetting (3000-6000 ft) </t>
  </si>
  <si>
    <t xml:space="preserve">High Altitude Jetting (Above 6000 ft) </t>
  </si>
  <si>
    <t>Rear View Mirror (sun canopy required)</t>
  </si>
  <si>
    <t>Differential Guard</t>
  </si>
  <si>
    <t>Performance Mode - Coastal (Default)</t>
  </si>
  <si>
    <t>Performance Mode - Mild Hill</t>
  </si>
  <si>
    <t>Performance Mode - Steep Hill</t>
  </si>
  <si>
    <t>Performance Mode - Airport</t>
  </si>
  <si>
    <t>DC-DC Convertor (20 Amp)</t>
  </si>
  <si>
    <t>PowerWise QE Charger, 48VDC  10' Cord, UL/CSA</t>
  </si>
  <si>
    <t>PowerWise QE Charger, 48VDC  18' Cord, UL/CSA</t>
  </si>
  <si>
    <t xml:space="preserve">World Charger  QE, 48VDC  10' Cord, </t>
  </si>
  <si>
    <t xml:space="preserve">World Charger  QE, 48VDC  18' Cord, </t>
  </si>
  <si>
    <t>71121G19</t>
  </si>
  <si>
    <t>Unique Key Switch - Individual</t>
  </si>
  <si>
    <t>Heavy Duty Battery (T-890)</t>
  </si>
  <si>
    <t>Battery Filling System - T875</t>
  </si>
  <si>
    <t>Battery Filling System - T890</t>
  </si>
  <si>
    <t>Turn Signals with 4-way flashers</t>
  </si>
  <si>
    <t>75107G01</t>
  </si>
  <si>
    <t>CE Compliance Kit</t>
  </si>
  <si>
    <t>Battery Fill System Hand Pump</t>
  </si>
  <si>
    <t>Battery Fill System Nozzle (20 ft)</t>
  </si>
  <si>
    <t>Message Holder -Single (Sun Canopy Required)</t>
  </si>
  <si>
    <t>Handheld Diagnostic Unit</t>
  </si>
  <si>
    <t>75123G01</t>
  </si>
  <si>
    <t>Weather Enclosure (3 Sided) [Requires Top &amp; Windshield]</t>
  </si>
  <si>
    <t>75492G01</t>
  </si>
  <si>
    <t>Windshield, Fold Down (Clear)</t>
  </si>
  <si>
    <t>74910G02</t>
  </si>
  <si>
    <t>75524G02</t>
  </si>
  <si>
    <t>2013 RXV Shuttle 2 + 2</t>
  </si>
  <si>
    <t>Seat Belt Kit (Top Required)</t>
  </si>
  <si>
    <t xml:space="preserve">2013 TXT Shuttle 2+2 </t>
  </si>
  <si>
    <t>6" Convex Mirrors</t>
  </si>
  <si>
    <t>LABOR INCLUDED</t>
  </si>
  <si>
    <t>MINUTE MISER</t>
  </si>
  <si>
    <t>Cushman Minute Miser</t>
  </si>
  <si>
    <t>Cargo Deck Dimensions:</t>
  </si>
  <si>
    <t>29 in x 23 in x 4 in (73 cm x 58 cm x 10 cm)</t>
  </si>
  <si>
    <t>1.5 hp (1.1 kW) @ 2800 rpm</t>
  </si>
  <si>
    <t xml:space="preserve">Four, 220 Amp Hour Deep Cycle </t>
  </si>
  <si>
    <t>Cargo Deck Capacity:</t>
  </si>
  <si>
    <t>24 V, 120 VAC On-Board, UL &amp; CSA</t>
  </si>
  <si>
    <t>Vehicle Load Capacity:</t>
  </si>
  <si>
    <t>Torque Block/Coil Springs &amp; Single Shock</t>
  </si>
  <si>
    <t>Rear wheels -mechanical drums</t>
  </si>
  <si>
    <t>Frame &amp; Body:</t>
  </si>
  <si>
    <t>Welded steel w/ DuraShield™ Coating</t>
  </si>
  <si>
    <t>Painted Diamond Pattern</t>
  </si>
  <si>
    <t>Handlebar (Direct)</t>
  </si>
  <si>
    <t>Safety:</t>
  </si>
  <si>
    <t>MM</t>
  </si>
  <si>
    <t>T145 Battery Upgrade (250 Amp Hours)</t>
  </si>
  <si>
    <t>838702M03</t>
  </si>
  <si>
    <t>Certification Module 'EE'</t>
  </si>
  <si>
    <t>BUILT TO LAST™</t>
  </si>
  <si>
    <t>Cushman is a registered Trademark and "Built to Last" is a Trademark of E-Z-GO Division of Textron Inc.</t>
  </si>
  <si>
    <t>STOCK CHASER</t>
  </si>
  <si>
    <t>Vehicle Capacity:</t>
  </si>
  <si>
    <t>9 mph max (14 kph max)</t>
  </si>
  <si>
    <t>Cargo Deck:</t>
  </si>
  <si>
    <t>48" x 29" (122 cm x 74 cm)</t>
  </si>
  <si>
    <t>Cargo Deck Material:</t>
  </si>
  <si>
    <t>Charger, 24 Volt Portable</t>
  </si>
  <si>
    <t>'E' Hitch</t>
  </si>
  <si>
    <t>33291G02</t>
  </si>
  <si>
    <t>THE TUG</t>
  </si>
  <si>
    <t>HD Coil Springs</t>
  </si>
  <si>
    <t>3.0 hp (2.2 kW) @ 3000 rpm</t>
  </si>
  <si>
    <t>HD Coil Springs w/Shocks</t>
  </si>
  <si>
    <t>Six, 6 Volt Deep Cycle (225 amp hour)</t>
  </si>
  <si>
    <t>3 Wheel Hydraulic Brakes</t>
  </si>
  <si>
    <t>115V AV, 36V DC 25 amp Lester On Board</t>
  </si>
  <si>
    <t>4.8 x 8  (Load Range B)</t>
  </si>
  <si>
    <t>350 amp, Programmable Solid State</t>
  </si>
  <si>
    <t>1 Person  (operator presence seat switch)</t>
  </si>
  <si>
    <t>Steel with 16 ga. Steel Diamond Pattern</t>
  </si>
  <si>
    <t>Load/Tow capacity:</t>
  </si>
  <si>
    <t>Handlebar (Optional Steeting Wheel)</t>
  </si>
  <si>
    <t>7.8 mph ± 0.5 mph (12.6 kph ± 0.8 kph)</t>
  </si>
  <si>
    <t>Tug</t>
  </si>
  <si>
    <t>Tires</t>
  </si>
  <si>
    <t>Solid Tires - Non-Marking</t>
  </si>
  <si>
    <t>"EE" Rating</t>
  </si>
  <si>
    <t xml:space="preserve">Hour Meter  </t>
  </si>
  <si>
    <t>Charger Delete Option</t>
  </si>
  <si>
    <t>Steering Wheel Option</t>
  </si>
  <si>
    <t>Cushman Safety Yellow</t>
  </si>
  <si>
    <t>Additional Colors - White, Orange, Red, White, Green, DK Blue</t>
  </si>
  <si>
    <t>T-145 Battery UPGRADE</t>
  </si>
  <si>
    <t>Battery Charger, 36 Volt, 115 VAC, 25 AMP  - On Board</t>
  </si>
  <si>
    <t>Bucket Type - Gray</t>
  </si>
  <si>
    <t xml:space="preserve">TITAN </t>
  </si>
  <si>
    <t>Cushman Titan "LD" 2 Passenger - 36 Volt</t>
  </si>
  <si>
    <t xml:space="preserve">36 Volts DC, Vented </t>
  </si>
  <si>
    <t>Six, 6 Volt Deep Cycle (220 amp hour)</t>
  </si>
  <si>
    <t>115V AV, 36V DC 25 On Board</t>
  </si>
  <si>
    <t>400 amp, Solid State</t>
  </si>
  <si>
    <t>Automotive Steering Type Worm Gear</t>
  </si>
  <si>
    <t>Independent Transverse Leaf Spring</t>
  </si>
  <si>
    <t>570 x 8 (Load Range C)</t>
  </si>
  <si>
    <t>2 Persons w/(operator presence seat switch)</t>
  </si>
  <si>
    <t>2,600 lb.</t>
  </si>
  <si>
    <t>13. mph ± 0.5 mph (21 kph ± 0.8 kph)</t>
  </si>
  <si>
    <t>LD</t>
  </si>
  <si>
    <t>570 x8 (Load Range C)</t>
  </si>
  <si>
    <t>570 x8 Non Marking - Solid - UPGRADE</t>
  </si>
  <si>
    <t>Battery Charger, 36 Volt, 115 VAC, 25 AMP  - Portable - 10 Ft AC Cord</t>
  </si>
  <si>
    <t>Battery Charger, 36 Volt, 115 VAC, 25 AMP  - Portable - 18 Ft AC Cord</t>
  </si>
  <si>
    <t>DRIVE TRAIN</t>
  </si>
  <si>
    <t>Cargo Deck - Steel Plate Cover</t>
  </si>
  <si>
    <t>Box Sides &amp; Tail Gate</t>
  </si>
  <si>
    <t>Steel Cab w/Wiper w/o Door Set - Yellow</t>
  </si>
  <si>
    <t>Steel Cab w/Wiper w/ Door Set - Yellow</t>
  </si>
  <si>
    <t>Steel Cab w/Wiper w/o Door Set - White</t>
  </si>
  <si>
    <t>Steel Cab w/Wiper w/ Door Set - White</t>
  </si>
  <si>
    <t>Sun Canopy Top - Short</t>
  </si>
  <si>
    <t>Sun Canopy Top - Long</t>
  </si>
  <si>
    <t>Windshield - Flat</t>
  </si>
  <si>
    <t>Windshield - Fold Down</t>
  </si>
  <si>
    <t>Vinyl Weather Protection (Long Top &amp; Windshield Required)</t>
  </si>
  <si>
    <t>Cushman Titan "HD" 2 Passenger - 36 Volt</t>
  </si>
  <si>
    <t>Drop Steel Side Rails - Yellow</t>
  </si>
  <si>
    <t>HD - 36</t>
  </si>
  <si>
    <t>HD-48</t>
  </si>
  <si>
    <t>Cushman Titan "HD" 2 Passenger - 48 Volt</t>
  </si>
  <si>
    <t>Eight, 6 Volt Deep Cycle (220 amp hour)</t>
  </si>
  <si>
    <t>48 Volts DC, Shunt Type</t>
  </si>
  <si>
    <t>115V AV, 48V DC 25 On Board</t>
  </si>
  <si>
    <t>Battery Charger, 48 Volt, 115 VAC, 25 AMP  - On Board</t>
  </si>
  <si>
    <t>Battery Charger, 48 Volt, 115 VAC, 25 AMP  - Portable - 10 Ft AC Cord</t>
  </si>
  <si>
    <t>Battery Charger, 48 Volt, 115 VAC, 25 AMP  - Portable - 18 Ft AC Cord</t>
  </si>
  <si>
    <t>DC Converter</t>
  </si>
  <si>
    <t>Cushman Titan "XD" 2 Passenger - 48 Volt</t>
  </si>
  <si>
    <t>Service Brakes:</t>
  </si>
  <si>
    <t>Four Wheel Hydraulic Brakes</t>
  </si>
  <si>
    <t>17.2 hp (11.3 kW) @ 1600 rpm</t>
  </si>
  <si>
    <t>Turn Signals - (Headlights Required)</t>
  </si>
  <si>
    <t>LED Turn Signals - (LED Headlights Required)</t>
  </si>
  <si>
    <t>Cushman Titan "XD" 4 Passenger - 48 Volt</t>
  </si>
  <si>
    <t>4 Persons w/(operator presence seat switch)</t>
  </si>
  <si>
    <t>XD-2P</t>
  </si>
  <si>
    <t>XD-4P</t>
  </si>
  <si>
    <t>Type "E" Classifaction</t>
  </si>
  <si>
    <t>Type "EE" Classifaction</t>
  </si>
  <si>
    <t>CE Certification</t>
  </si>
  <si>
    <t>POWER TRAIN</t>
  </si>
  <si>
    <t>Brake Lights (with Hydraulic Front Brakes)</t>
  </si>
  <si>
    <r>
      <t xml:space="preserve">Field Installed Accessories  * </t>
    </r>
    <r>
      <rPr>
        <b/>
        <i/>
        <sz val="8"/>
        <color indexed="9"/>
        <rFont val="Verdana"/>
        <family val="2"/>
      </rPr>
      <t>Prices Do Not Include Labor</t>
    </r>
    <r>
      <rPr>
        <b/>
        <sz val="10"/>
        <color indexed="9"/>
        <rFont val="Verdana"/>
        <family val="2"/>
      </rPr>
      <t>*</t>
    </r>
  </si>
  <si>
    <t xml:space="preserve">Shuttle 2 Gasoline </t>
  </si>
  <si>
    <t xml:space="preserve">Shuttle 4 Gasoline </t>
  </si>
  <si>
    <t>Shuttle 6 Gasoline</t>
  </si>
  <si>
    <t>Shuttle 8 Gasoline</t>
  </si>
  <si>
    <t xml:space="preserve">Hauler 800 Electric  </t>
  </si>
  <si>
    <t xml:space="preserve">Hauler 800 Gasoline </t>
  </si>
  <si>
    <t xml:space="preserve">Hauler 800X Gasoline </t>
  </si>
  <si>
    <t xml:space="preserve">Hauler 1200 Gasoline </t>
  </si>
  <si>
    <r>
      <t xml:space="preserve">Field Installed Accessories  </t>
    </r>
    <r>
      <rPr>
        <i/>
        <sz val="8"/>
        <color indexed="9"/>
        <rFont val="Verdana"/>
        <family val="2"/>
      </rPr>
      <t>*Prices do not include labor*</t>
    </r>
  </si>
  <si>
    <t>Terrain 250 Gasoline</t>
  </si>
  <si>
    <t>Terrain 1000 Gasoline</t>
  </si>
  <si>
    <t xml:space="preserve">Express S4 Gasoline </t>
  </si>
  <si>
    <t>Express S6 - Gasoline</t>
  </si>
  <si>
    <t>Hole-in-One 18 x 8.50 - 8 (4 Ply Rated) - Links  (Set of 4)</t>
  </si>
  <si>
    <t>Seat Colors:</t>
  </si>
  <si>
    <t>Power Train:</t>
  </si>
  <si>
    <t>Field Installed Accessories  *Prices do not include labor*</t>
  </si>
  <si>
    <t>Power Train</t>
  </si>
  <si>
    <t>BATTERY CHARGERS</t>
  </si>
  <si>
    <t>BATTERY OPTIONS</t>
  </si>
  <si>
    <t>Safety Glass Windshield with Wiper</t>
  </si>
  <si>
    <t xml:space="preserve">Shuttle 2+2 TXT Electric </t>
  </si>
  <si>
    <r>
      <t xml:space="preserve">Field Installed Accessories  </t>
    </r>
    <r>
      <rPr>
        <b/>
        <sz val="9"/>
        <color indexed="9"/>
        <rFont val="Verdana"/>
        <family val="2"/>
      </rPr>
      <t>*Prices Do Not Include Labor Charges*</t>
    </r>
  </si>
  <si>
    <r>
      <t xml:space="preserve">Field Installed Accessories </t>
    </r>
    <r>
      <rPr>
        <b/>
        <sz val="8"/>
        <color indexed="9"/>
        <rFont val="Verdana"/>
        <family val="2"/>
      </rPr>
      <t xml:space="preserve"> </t>
    </r>
    <r>
      <rPr>
        <i/>
        <sz val="8"/>
        <color indexed="9"/>
        <rFont val="Verdana"/>
        <family val="2"/>
      </rPr>
      <t>*Prices Do Not Include Labor Charges*</t>
    </r>
  </si>
  <si>
    <r>
      <t xml:space="preserve">Field Installed Accessories  </t>
    </r>
    <r>
      <rPr>
        <i/>
        <sz val="8"/>
        <color indexed="9"/>
        <rFont val="Verdana"/>
        <family val="2"/>
      </rPr>
      <t>*Prices do not include labor charges*</t>
    </r>
  </si>
  <si>
    <t>Field Installed Accessories  *Prices Do Not Include Labor*</t>
  </si>
  <si>
    <t>Labor to Install Front Hitch</t>
  </si>
  <si>
    <t>Net Price - Bed Height Extension</t>
  </si>
  <si>
    <t>Labor to Install Side Mirror Set</t>
  </si>
  <si>
    <t>Net Price - Front Hitch</t>
  </si>
  <si>
    <t>Net Price - Side Mirror (Set)</t>
  </si>
  <si>
    <t>Side Mirror (Set)</t>
  </si>
  <si>
    <t>Labor to Install Head Rest (Set)</t>
  </si>
  <si>
    <t>Net Price - Head Rest (Set)</t>
  </si>
  <si>
    <t>Labor to Install Skid Plates</t>
  </si>
  <si>
    <t>Net Price - Skid Plates</t>
  </si>
  <si>
    <t>Net Price - License Plate Holder</t>
  </si>
  <si>
    <t>License Plate Holder</t>
  </si>
  <si>
    <t>Labor to Install License Plate Holder</t>
  </si>
  <si>
    <t>Labor to Install Hydraulic Dump Bed</t>
  </si>
  <si>
    <t>Net Price - Hydraulic Dump Bed</t>
  </si>
  <si>
    <t>Labor to Install Hydraulic Remote</t>
  </si>
  <si>
    <t>Net Price - Hydraulic Remote</t>
  </si>
  <si>
    <t>Labor to Install Hydraulic Package</t>
  </si>
  <si>
    <t>Net Price - Hydraulic Package</t>
  </si>
  <si>
    <t>Labor to Install Work Lamp</t>
  </si>
  <si>
    <t>Net Price - Work Lamp</t>
  </si>
  <si>
    <t>Labor to Install Fog Lamp (Set)</t>
  </si>
  <si>
    <t>Fog Lamp (Set)</t>
  </si>
  <si>
    <t>Net Price - Fog Lamp (Set)</t>
  </si>
  <si>
    <t>Labor to Install Soft Enclosure</t>
  </si>
  <si>
    <t>Net Price - Solft Enclosure</t>
  </si>
  <si>
    <t>Labor to Install Rear Screen</t>
  </si>
  <si>
    <t>Net Price - Rear Screen</t>
  </si>
  <si>
    <t>Labor to Install Hard Cap</t>
  </si>
  <si>
    <t>Net Price - Hard Cab</t>
  </si>
  <si>
    <t>Winch &amp; Mounting Kit     (requires Mounting Kit)</t>
  </si>
  <si>
    <t>Net Price - Cushman 1600 XD - Diesel Truck</t>
  </si>
  <si>
    <t>Labor to Assemble Base Truck</t>
  </si>
  <si>
    <t>Cushman 1600 XD - Diesel (Un-Assembled / In Crate)</t>
  </si>
  <si>
    <t>4582-8</t>
  </si>
  <si>
    <t>4582-11</t>
  </si>
  <si>
    <t>Labor to Install Bed Height Extension</t>
  </si>
  <si>
    <t>Cab, steel frame with soft sides</t>
  </si>
  <si>
    <t>Rear Seat w/ Foot Rest and Hitch Mount Plate</t>
  </si>
  <si>
    <t>3 Passenger Conversion with Fold Down Rear Seating</t>
  </si>
  <si>
    <t>Solid Tires (BLACK) (UPGRADE)</t>
  </si>
  <si>
    <t>3207-1</t>
  </si>
  <si>
    <t>Workstation with Storage, Clipborad and Scangun Holder</t>
  </si>
  <si>
    <t>Steel Cab 1 Passenger with Solf Sides (Steering Wheel Recommended</t>
  </si>
  <si>
    <t>Steel Cab 2 Passenger with Solf Sides (Steering Wheel Recommended</t>
  </si>
  <si>
    <t>3 Passenger Conversion with Fold Down Rear Seat</t>
  </si>
  <si>
    <t>Tool Truck Conversion</t>
  </si>
  <si>
    <t>Optional Vise and Tooling Plate for Tool Truck (Tool Truck Option Required</t>
  </si>
  <si>
    <t>3104-1</t>
  </si>
  <si>
    <t>Flatbed 38" x 30"</t>
  </si>
  <si>
    <t>Sold Tires (NON MARKING (UPGRADE)</t>
  </si>
  <si>
    <t>Lap Style Seat Belts (2 Seat Belts) (Top or Cab required)</t>
  </si>
  <si>
    <t>Ladder Rack, Full Length, Fit with or without Cab</t>
  </si>
  <si>
    <t>Wood Stake Sides - 10" High Removable - (Specify Black or Clear Polyurethane</t>
  </si>
  <si>
    <t>Hydraulic Lift Gate with 46" x 38" Load Area</t>
  </si>
  <si>
    <t>Enclosure for Short Top (Gray Acrylic)</t>
  </si>
  <si>
    <t>Bed Extension to Extend Bed to 96"</t>
  </si>
  <si>
    <t>Solid Tires (NON MARKING) (UPGRADE)</t>
  </si>
  <si>
    <t>3326-1</t>
  </si>
  <si>
    <t>Strobe on a Break-away Pole Amber LED - Class 3</t>
  </si>
  <si>
    <t>S/C</t>
  </si>
  <si>
    <t>Headlights and Turn Signals (DC Converter Included)</t>
  </si>
  <si>
    <t>Drop Steel Side Rails - Black</t>
  </si>
  <si>
    <t>UPS Clevis Hitch 5/8" Hole</t>
  </si>
  <si>
    <t xml:space="preserve">LED Headlights </t>
  </si>
  <si>
    <t>Pintle Hitch  (Rear  Bumper Required)</t>
  </si>
  <si>
    <t>UPS Clevis Hitch  (Rear Bumper Required)</t>
  </si>
  <si>
    <t>Battery Charger, 36 Volt, 115 VAC, 40 AMP  -Portable</t>
  </si>
  <si>
    <t>Cushman Stock Chaser</t>
  </si>
  <si>
    <t>standard</t>
  </si>
  <si>
    <t>2E</t>
  </si>
  <si>
    <t>2G</t>
  </si>
  <si>
    <t>4/6 E</t>
  </si>
  <si>
    <t>4/6/G</t>
  </si>
  <si>
    <t>Custom  Color</t>
  </si>
  <si>
    <t>Additional Colors - Hunter Green, Flame Red, Arctic White</t>
  </si>
  <si>
    <t>838702G01</t>
  </si>
  <si>
    <t>630380G02</t>
  </si>
  <si>
    <t>638380G03</t>
  </si>
  <si>
    <t>2015 Tug</t>
  </si>
  <si>
    <t>Effective January 1, 2015</t>
  </si>
  <si>
    <t>Tug 36-Volt Electric- 5K</t>
  </si>
  <si>
    <t>628821G01</t>
  </si>
  <si>
    <t>650 lb. / 5000 lb.</t>
  </si>
  <si>
    <t>Lift out Batery Tray (Not available for CE Option)</t>
  </si>
  <si>
    <t>630403G02</t>
  </si>
  <si>
    <t>Type 'E' certification (UL583)</t>
  </si>
  <si>
    <t>E-Stop (standard with CE Option Pick)</t>
  </si>
  <si>
    <t>Front Brake (Standard with CE Option)</t>
  </si>
  <si>
    <t>629242G02</t>
  </si>
  <si>
    <t>650 lb. / 8000 lb.</t>
  </si>
  <si>
    <t>USA Trail 4.80 x 8 Tires (Load Range b) Industrial</t>
  </si>
  <si>
    <t>Bucket Type - Black</t>
  </si>
  <si>
    <t>Strobe on Breakaway Pole, Amber LED, Class 3</t>
  </si>
  <si>
    <t>6" Convex Mirrors Mounted on Poles</t>
  </si>
  <si>
    <t>HD Front Push Bumper</t>
  </si>
  <si>
    <t>Galvanized Frame (Powder Coat Finish)</t>
  </si>
  <si>
    <t>Gel Batteries with Campatable Charger</t>
  </si>
  <si>
    <t>Removable Wood Stake Sides and Tailgate. 10" or 10" High Pine with Black Finish</t>
  </si>
  <si>
    <t>Pin &amp; Clevis Hitch</t>
  </si>
  <si>
    <t>Battery Fill W/Nozzle 20 ft Hose</t>
  </si>
  <si>
    <t>Solid Tires (Black) (set of Three)</t>
  </si>
  <si>
    <t>Keyless Ignition Switch</t>
  </si>
  <si>
    <t>Ented Bed to 40" Long</t>
  </si>
  <si>
    <t>2015 1600 XD</t>
  </si>
  <si>
    <t>Effective Jan 1, 2015</t>
  </si>
  <si>
    <t>2015 GSA PRICES</t>
  </si>
  <si>
    <t>Enhancements</t>
  </si>
  <si>
    <t>2 glove Boxes (1 with door and 1 without door)</t>
  </si>
  <si>
    <t>3 Point Seat Belts ( 2 Sets)</t>
  </si>
  <si>
    <t>Air Filter</t>
  </si>
  <si>
    <t>Back up Alarm</t>
  </si>
  <si>
    <t>Comfort Grip Steering</t>
  </si>
  <si>
    <t>Cup Holders x 2</t>
  </si>
  <si>
    <t>Dash Mounted 12 v outlet</t>
  </si>
  <si>
    <t>dash Mounted High/Low Speed Selectro</t>
  </si>
  <si>
    <t>Parking Brake Alarm</t>
  </si>
  <si>
    <t>2" Rear Receiver</t>
  </si>
  <si>
    <t>Rear Wheel Mud Guards</t>
  </si>
  <si>
    <t>ROPS</t>
  </si>
  <si>
    <t>Safety Lamp Kit: Brake Lights, Turn Signals and Hazard Switch</t>
  </si>
  <si>
    <t>Top Canopy</t>
  </si>
  <si>
    <t>U3210-97601</t>
  </si>
  <si>
    <t>Labor to Install Spark Arrestor</t>
  </si>
  <si>
    <t>Net Price - Spark Arrestor</t>
  </si>
  <si>
    <t>Strobe Light Kit</t>
  </si>
  <si>
    <t>Labor to Install Strobe Light Kit</t>
  </si>
  <si>
    <t>Net Price - Strobe Light Kit</t>
  </si>
  <si>
    <t>Fire Extinguisher</t>
  </si>
  <si>
    <t>Labor to Install Fire Extinguisher</t>
  </si>
  <si>
    <t>Net Price - Fire Extinguisher</t>
  </si>
  <si>
    <t>Soft Cab</t>
  </si>
  <si>
    <t>U3300-A4501</t>
  </si>
  <si>
    <t>Labor to Install Soft Cab</t>
  </si>
  <si>
    <t>Net Price - Soft Cab</t>
  </si>
  <si>
    <t>Electric Bed Lift</t>
  </si>
  <si>
    <t>Labor to Install Electric Bed Lift</t>
  </si>
  <si>
    <t>Net Price - Electric Bed lift</t>
  </si>
  <si>
    <t>Front Receiver for Snow Plow (Snow Plow sold separately through Meyer)</t>
  </si>
  <si>
    <t>Labor to Install Front Receiver for Snow Plow</t>
  </si>
  <si>
    <t>Net Price - Front Receiver</t>
  </si>
  <si>
    <t>Heater/Defroster, Radiator System</t>
  </si>
  <si>
    <t>Protective Headlight Guard</t>
  </si>
  <si>
    <t>Safety Kit (No Available with Hard Cab</t>
  </si>
  <si>
    <t>Labor to Install Headlight Guard</t>
  </si>
  <si>
    <t>Net Price - Headlight Guard</t>
  </si>
  <si>
    <t>Labor to Install Safety Kit</t>
  </si>
  <si>
    <t>Net Price - Safety Kit</t>
  </si>
  <si>
    <t>Kit Includes:  Fire Extinguisher, Fog Lamp (Pair), Grab Handle (Not</t>
  </si>
  <si>
    <t>available with Hard Cab), Head Rest (Pair), Rear Screen (Not</t>
  </si>
  <si>
    <t xml:space="preserve">available with Hard Cab), Side Mirror (Pair) (Not available with </t>
  </si>
  <si>
    <t>available with Hard Cab), Spark Arrestor, Strobe Light Kit,</t>
  </si>
  <si>
    <t>Grab Handle ( Not Available with Hard Cab)</t>
  </si>
  <si>
    <t>Labor to Install Grab Handle</t>
  </si>
  <si>
    <t>Net Price - Grab Handle</t>
  </si>
  <si>
    <t>Line-X Bed Liner</t>
  </si>
  <si>
    <t xml:space="preserve">Custom   </t>
  </si>
  <si>
    <t>Warn Winch w/Special Receiver</t>
  </si>
  <si>
    <t>Spray in BedLiner</t>
  </si>
  <si>
    <t>Rear Flip Bed Extension</t>
  </si>
  <si>
    <t>Ladder Rack w/Storage Racks</t>
  </si>
  <si>
    <t>Aluminum Storage Box w/Lid 36x2017 Tall (price is per Box)</t>
  </si>
  <si>
    <t>Fan, 12 volt</t>
  </si>
  <si>
    <t>Meyer Snowplow W/Special Receiver</t>
  </si>
  <si>
    <t>Meyer Rear Hitch Mount 240 Lb Salt Spreader</t>
  </si>
  <si>
    <t>4929-1</t>
  </si>
  <si>
    <t>Side Mount Tool Storage</t>
  </si>
  <si>
    <t>2015 1600 XD4</t>
  </si>
  <si>
    <t>Cushman 1600 XD4- Diesel (Un-Assembled / In Crate)</t>
  </si>
  <si>
    <t>Hydraulic Package includes: Hand Throttle</t>
  </si>
  <si>
    <t>Hydraulic Dump Bed</t>
  </si>
  <si>
    <t>`</t>
  </si>
  <si>
    <t>1600 XD4</t>
  </si>
  <si>
    <t>U3210-91152</t>
  </si>
  <si>
    <t>Safety Kit (Not Available with Hard Cab)</t>
  </si>
  <si>
    <t>U3305-30001</t>
  </si>
  <si>
    <t>Aluminum Storage Box  42x19x18</t>
  </si>
  <si>
    <t>Durability Kit</t>
  </si>
  <si>
    <t>Skid Plate</t>
  </si>
  <si>
    <t>custom</t>
  </si>
  <si>
    <t>u3305-30001</t>
  </si>
  <si>
    <t>Installation of Hard Cab (requires 638487, Hard Cab)</t>
  </si>
  <si>
    <t>Speed Reduction</t>
  </si>
  <si>
    <t xml:space="preserve"> Protective Headlight Guard</t>
  </si>
  <si>
    <t>Kit Includes: Line X Coating</t>
  </si>
  <si>
    <t>2015 Minute Miser</t>
  </si>
  <si>
    <t>Effective: January 1, 2015</t>
  </si>
  <si>
    <t>Premium Color -Hunter Green, Flame Read and Artic White</t>
  </si>
  <si>
    <t>Custom Vehicle Color</t>
  </si>
  <si>
    <t>4 x 8 Solid Non Marking Tires</t>
  </si>
  <si>
    <t>Custom</t>
  </si>
  <si>
    <t>24 Volt On Board 100-240 VAC, US &amp; CE</t>
  </si>
  <si>
    <t>Type E Certification</t>
  </si>
  <si>
    <t xml:space="preserve">  </t>
  </si>
  <si>
    <t>CE Option ( Not available with E and EE option)</t>
  </si>
  <si>
    <t>628520G01</t>
  </si>
  <si>
    <t>Tool Truck Economy</t>
  </si>
  <si>
    <t>Removable Wood Stake Sides and Tailgate 10" or 10" High Pine with Black Finish</t>
  </si>
  <si>
    <t>4100-1</t>
  </si>
  <si>
    <t>Pintle Hitch with Mount</t>
  </si>
  <si>
    <t>Pin/clevis Hitch with Mount</t>
  </si>
  <si>
    <t>Battery Fill w/Nozzle &amp; 20 Ft Hose</t>
  </si>
  <si>
    <t>24 v to 12 v DC Convertor</t>
  </si>
  <si>
    <t>Gel Batteries w/Compatable Charger</t>
  </si>
  <si>
    <t>2015 Stock Chaser</t>
  </si>
  <si>
    <t>2000 lb (45 kg) Normal</t>
  </si>
  <si>
    <t>TIRES</t>
  </si>
  <si>
    <t>Custom Colors</t>
  </si>
  <si>
    <t>Premium Colors - Hunter Green, Flame Red and Artic White</t>
  </si>
  <si>
    <t>4.80 x 8 Load Range B</t>
  </si>
  <si>
    <t>cutom shop</t>
  </si>
  <si>
    <t>Counterweight Kit with Hardware</t>
  </si>
  <si>
    <t>630786G02</t>
  </si>
  <si>
    <t>24 Volt on Baord 100-240 VAC, UL &amp;CE</t>
  </si>
  <si>
    <t>35331G01</t>
  </si>
  <si>
    <t>Type "E" Certification</t>
  </si>
  <si>
    <t>CE Option ( Not Available with E or EE option)</t>
  </si>
  <si>
    <t>T145 Battery Upgrade (260 Amp Hours)</t>
  </si>
  <si>
    <t>630767G02</t>
  </si>
  <si>
    <t>32734g1</t>
  </si>
  <si>
    <t>33291G01</t>
  </si>
  <si>
    <t>Ladder 6 step (Counterweight Included)</t>
  </si>
  <si>
    <t>Ladder 4 step  (Counterweight Included)</t>
  </si>
  <si>
    <t>Clip Board with Tubular Supports</t>
  </si>
  <si>
    <t>Side Rails, Tubular, Removable</t>
  </si>
  <si>
    <t>4823-1</t>
  </si>
  <si>
    <t>Convertible Bed Extender (Allows Transporting Materials up to 8" long)</t>
  </si>
  <si>
    <t>Solid Rubber Tires, black (Set of Four)</t>
  </si>
  <si>
    <t>Solid Rubber Tires, Non Marking (Set of Four)</t>
  </si>
  <si>
    <t>5 MPH Programmable Controller</t>
  </si>
  <si>
    <t>Galvanized Frame with Powder Coast Finish</t>
  </si>
  <si>
    <t>Ladder Rack, Side Mount Removable Stakes</t>
  </si>
  <si>
    <t>24 v to 12 v DC Converter</t>
  </si>
  <si>
    <t>2015 Titan "HD"</t>
  </si>
  <si>
    <t>Premium Color- Hunter Green, Flame Red &amp; Artic White</t>
  </si>
  <si>
    <t>Custom Color</t>
  </si>
  <si>
    <t>T-105 Battery Set</t>
  </si>
  <si>
    <t>T-145 36 v 250 ah Battery Upgrade</t>
  </si>
  <si>
    <t xml:space="preserve">Headlights </t>
  </si>
  <si>
    <t>886467G01</t>
  </si>
  <si>
    <t>Pipe/Steel Hauler Modification (Rear Facing Seat No Included)</t>
  </si>
  <si>
    <t>Strobe on Roof - Amber Xenon Class 1 (Brighter for Outdoors)</t>
  </si>
  <si>
    <t>Keyless Code Switch</t>
  </si>
  <si>
    <t>Fire Extinguisher, 5 lb ABC</t>
  </si>
  <si>
    <t>Aluminum Storage Box with Locking Lid, 42"x19.25"x 18" Tall</t>
  </si>
  <si>
    <t>Tool Chest, 5 Drawer with Lid, Lockable</t>
  </si>
  <si>
    <t>18 x 8.5-10 Radial Tire on Black Steel Wheel (Set of 4)</t>
  </si>
  <si>
    <t>Heater 48 volt</t>
  </si>
  <si>
    <t>2 " Receiver</t>
  </si>
  <si>
    <t>Aluminum Van Box (69" L x 44" W x 35" H)</t>
  </si>
  <si>
    <t>Lube Truck (Complete Package Excluding Base Vechicle</t>
  </si>
  <si>
    <t>Welder Modification, Oxygen/Acetylene 9" Diameter Bottle Cabe Behind Drive, Salvanized Steel Deck Plate, 3" Angle Perimeter</t>
  </si>
  <si>
    <t>Premium Color -Hunter Green, Flame Red, Arctic White</t>
  </si>
  <si>
    <t>Vehicle Custom Coolor</t>
  </si>
  <si>
    <t>570 x8 Solid Non Marking Tires</t>
  </si>
  <si>
    <t>T-145 48 v 250 AH Battery Upgrade</t>
  </si>
  <si>
    <t>DC/DC Convertor</t>
  </si>
  <si>
    <t xml:space="preserve">Headlights and Turn Signals </t>
  </si>
  <si>
    <t>UPS Clevis Hitch 5/8" Hole (Requires Rear Bumper)</t>
  </si>
  <si>
    <t>Pintle Hitch (Requires Rear Bumper)</t>
  </si>
  <si>
    <t xml:space="preserve">Drop Side Rails </t>
  </si>
  <si>
    <t>Windshield - Fold Down (Requires Short Sun Canopy)</t>
  </si>
  <si>
    <t>Windshield - Flat (Requires Long Sun Canopy)</t>
  </si>
  <si>
    <t>Premium Color - Hunter Green, Flame Read and Arctic White</t>
  </si>
  <si>
    <t>570 x8 Solid Non-Marking Tires</t>
  </si>
  <si>
    <t>T 105 Battery Set</t>
  </si>
  <si>
    <t>T 145 36 v 250 AH Battery Upgrade</t>
  </si>
  <si>
    <t>Drop Sides</t>
  </si>
  <si>
    <t>Battery Charger, 48 Volt, 120 VAC UL/CSA - On Board</t>
  </si>
  <si>
    <t>36 volt portable 1/18 ft cord 120/230 VAC</t>
  </si>
  <si>
    <t>36 volt portable 1/10 ft cord 120/230 VAC</t>
  </si>
  <si>
    <t>headlights &amp; Turn Signals</t>
  </si>
  <si>
    <t>Rear Suspension w/o Shock Absorbers</t>
  </si>
  <si>
    <t>Battery Charger, 48 Volt, 120 VAC, 25 AMP  - On Board</t>
  </si>
  <si>
    <t>633743-63112</t>
  </si>
  <si>
    <t>Maintenance Free Gel Battery  (180 ah)</t>
  </si>
  <si>
    <t xml:space="preserve">Hydrolink Battery Watering System </t>
  </si>
  <si>
    <t xml:space="preserve">DC/DC Converter- </t>
  </si>
  <si>
    <t>618566g01</t>
  </si>
  <si>
    <t>CE Certification ( Not available with E or EE option)</t>
  </si>
  <si>
    <t>886467g01</t>
  </si>
  <si>
    <t>Gavlanized Deck Plate</t>
  </si>
  <si>
    <t>Galvanized Frame</t>
  </si>
  <si>
    <t>Rear Weld Bottle Cage (Ladder Rack not Included)</t>
  </si>
  <si>
    <t>Left &amp; Right Convex Mirrors</t>
  </si>
  <si>
    <t>2015 Titan "XD"</t>
  </si>
  <si>
    <t>2015 Titan "LD"</t>
  </si>
  <si>
    <t>5000 lb</t>
  </si>
  <si>
    <t>3,000 lb.</t>
  </si>
  <si>
    <t>Premium Color- Hunter Green, Flame Red, Arctic White</t>
  </si>
  <si>
    <t>Battery Charger, 48 Volt, 120 VAC UL/CSA- On Board</t>
  </si>
  <si>
    <t>T-105 Battery</t>
  </si>
  <si>
    <t>633743+631132</t>
  </si>
  <si>
    <t>Maintenance Free Gel Battery  (180AH)</t>
  </si>
  <si>
    <t>Hydrolink Battery Watering System</t>
  </si>
  <si>
    <t>Front &amp; Rear Hydraulic Brakes</t>
  </si>
  <si>
    <t>Windshield - Flat- required long sun canopy</t>
  </si>
  <si>
    <t>Windshield - Fold Down- requires short sun canopy</t>
  </si>
  <si>
    <t>Basic Ambulance Conversion</t>
  </si>
  <si>
    <t>Titan 4 Passenger cab with doors &amp; wipers</t>
  </si>
  <si>
    <t>Box Sides and Tailgate on 4 pass Titan</t>
  </si>
  <si>
    <t>3640-1</t>
  </si>
  <si>
    <t>Titan 6 Passenger conversion with Rear Flip Seat, Footrest and 2" Hitch receiver</t>
  </si>
  <si>
    <t>Titan 6 Passenger Accessory - Full Length Canopy and Fold Down Plastic Windshield</t>
  </si>
  <si>
    <t>Additional Colors -Hunter Green, Ivory &amp; Bright White</t>
  </si>
  <si>
    <t>Hole-N-One 18 x 8.6-8 Uni-directional</t>
  </si>
  <si>
    <t>Charger, Powerwise QE  48V, 18' (5.5M) Cord</t>
  </si>
  <si>
    <t>On Board Weatherproof Charger (Factory Instll/$186 Credit for Omitting Std Charger)</t>
  </si>
  <si>
    <t>Laminated Safety Glass windshield with wiper (requires top)</t>
  </si>
  <si>
    <t>Enclosure for 2+2 TXT Based Cars acrylic w/zippers</t>
  </si>
  <si>
    <t>Strobe on Roof, Amber Lad, Class 1 (brighter for outdoors)</t>
  </si>
  <si>
    <t>Weatherproof Charger Plug</t>
  </si>
  <si>
    <t>3502-1</t>
  </si>
  <si>
    <t>Install 2" receiver</t>
  </si>
  <si>
    <t>Brushguard w/eyebrows</t>
  </si>
  <si>
    <t>Nerf/Step Bars (Powder Coat Black or Chrome Plated)</t>
  </si>
  <si>
    <t>Non Marking Pneumatic Tires (Set of Four)</t>
  </si>
  <si>
    <t>Infrared Heater, 48 volt</t>
  </si>
  <si>
    <t>2015 Shuttle 4X Series</t>
  </si>
  <si>
    <t>2015 Shuttle 2 + 2</t>
  </si>
  <si>
    <t>Hole-N-One 18.8.5-8 Uni-directional</t>
  </si>
  <si>
    <t>Shuttle 2+2 E - Non Lifted with improved surface Tires</t>
  </si>
  <si>
    <t>Shuttle 2+2</t>
  </si>
  <si>
    <t>Shuttle 2+2 G - Non Lifted with improved surface Tires</t>
  </si>
  <si>
    <t>2015 Shuttle-2, 4 &amp; 6</t>
  </si>
  <si>
    <t>27773g01</t>
  </si>
  <si>
    <t>Tires- Links 18.8.50 - 8- 4 ply    set of two</t>
  </si>
  <si>
    <t>Tires - USA Trail 18x8.50 - 8 6 ply     set of two</t>
  </si>
  <si>
    <t>Additional Colors (Hunter Green, Black, Ivory, Bright White)</t>
  </si>
  <si>
    <t>71121G02</t>
  </si>
  <si>
    <t>Charger, 48V Delta Q port 10' DC</t>
  </si>
  <si>
    <t xml:space="preserve">Windshield Split </t>
  </si>
  <si>
    <t>Brushguard</t>
  </si>
  <si>
    <t>Strobe on roof, Amber Led, Class 1</t>
  </si>
  <si>
    <t>75. per person</t>
  </si>
  <si>
    <t>Retractable Lap Seatbelts ( per Passenger</t>
  </si>
  <si>
    <t>On Board Weatherproof Charger (Factory Install($186.00</t>
  </si>
  <si>
    <t>credit for omitting standard charger:</t>
  </si>
  <si>
    <t>Install 2' Receiver</t>
  </si>
  <si>
    <t>Non Marking Pnematic Tires (Set of Four)</t>
  </si>
  <si>
    <t>Infrared Heater, 48 Volt</t>
  </si>
  <si>
    <t>Removable 12" Tall Wood Stake Sides on Shuttle 2.  Specify black stain or Clear Polyrethane finish</t>
  </si>
  <si>
    <t>Electronic Code Ignition Switch. Switch wil be waterproof with 99 programmable codes and last user id function</t>
  </si>
  <si>
    <t>Field Installed Sided Full Length Enclosure (Convertible) for Shuttle 2 (Labor to install top, windshield and enclosure $105.00)</t>
  </si>
  <si>
    <t>Food Service Box w/rack for 18 x 26 food trays (includes roll back bed)</t>
  </si>
  <si>
    <t>8 Pass Side Facing seat conversion w/HD Suspension &amp; HD 6 Ply tires.  4 Wheel Hydraulic Brakes w/hand operated park brake</t>
  </si>
  <si>
    <t>Refuse Aluminum box w/electric  dump</t>
  </si>
  <si>
    <t>2 YD Refuse Dumper w/electrohydraulic pump and control switch</t>
  </si>
  <si>
    <t>Aluminum Housekeeping Box (includes roll back bed)</t>
  </si>
  <si>
    <t>Door Works Enclosure</t>
  </si>
  <si>
    <t>Convertible Cargo Retainer</t>
  </si>
  <si>
    <t>2015 Shuttle-8</t>
  </si>
  <si>
    <t>USA Trail 18x8.50-8 (Load Range C)</t>
  </si>
  <si>
    <t>Additional Colors (Hunter Green,  Black, Ivory, Bright White)</t>
  </si>
  <si>
    <t xml:space="preserve">Charger, 48V Delta Q port 10 ft DC </t>
  </si>
  <si>
    <t>Door Works Enclousre Choose Tan, black or green</t>
  </si>
  <si>
    <t xml:space="preserve">2015 Hauler Series </t>
  </si>
  <si>
    <t>720 lb (360 kg) Max Load</t>
  </si>
  <si>
    <t>400 lb (110 kg)</t>
  </si>
  <si>
    <t xml:space="preserve">800 lb (290 kg) </t>
  </si>
  <si>
    <t>475 lb (230 kg) Max Load</t>
  </si>
  <si>
    <t>7200 lb (230 kg) Max Load</t>
  </si>
  <si>
    <t>Standard color Patriot Blue</t>
  </si>
  <si>
    <t>Standard color Black</t>
  </si>
  <si>
    <t>Additional Colors - Black, Ivory, Forest Green, Bright White</t>
  </si>
  <si>
    <t>71272G05</t>
  </si>
  <si>
    <t>Turf Saver 18 x 8.50 - 8 (Set of two) Load Range B</t>
  </si>
  <si>
    <r>
      <t>Wheel Covers</t>
    </r>
    <r>
      <rPr>
        <sz val="8"/>
        <rFont val="Verdana"/>
        <family val="2"/>
      </rPr>
      <t xml:space="preserve"> </t>
    </r>
  </si>
  <si>
    <t>Charger, Delta Q SC-48V, 10' (3.0M) Cord</t>
  </si>
  <si>
    <t>Common Key Swtich</t>
  </si>
  <si>
    <t>71120G04</t>
  </si>
  <si>
    <t>Fuel/Oil Gauge</t>
  </si>
  <si>
    <t xml:space="preserve">Steel Cab (White-windshield wiper kit included) </t>
  </si>
  <si>
    <t>6" Convex Mirrors Set</t>
  </si>
  <si>
    <t>Class 3 LED Strob e Light mounted on break away pole</t>
  </si>
  <si>
    <t>Class 1 Xenon Tube Strobe Mounted on Canopy or Cab Roof</t>
  </si>
  <si>
    <t>Electronic Code Ignnition Switch.  Switch will be waterproof with 99 Programmable codes and last user ID function</t>
  </si>
  <si>
    <t>Supply and Install Dome Light</t>
  </si>
  <si>
    <t>12" Wood Stake Sides</t>
  </si>
  <si>
    <t>4144-1</t>
  </si>
  <si>
    <t>4144-2</t>
  </si>
  <si>
    <t>Galvanized Steel Deck Plate</t>
  </si>
  <si>
    <t>Aluminum Toolbox, Truck Style, Lockable</t>
  </si>
  <si>
    <t>Retractable Lap Seatbelts (Per Passenger)</t>
  </si>
  <si>
    <t>Non Marking Solid Tires (Set of Four)</t>
  </si>
  <si>
    <t>Tubular Minunum Ladder Rack Designe to Fit on Suntop or Cab Rood</t>
  </si>
  <si>
    <t>Landscape Rack Mounted to Side of Aluminum Hauler Bed</t>
  </si>
  <si>
    <t>Front Hitch Receiver for applications w/new TXT Steering Axle</t>
  </si>
  <si>
    <t>Tow Bar Assembly designed to tow RXV/TXT Golf Cars (Hitch and Hitch Pin Included)</t>
  </si>
  <si>
    <t>Apply Body Shutz to Undercarriage of Vehicle</t>
  </si>
  <si>
    <t>Laminated Safety Glass Windshield w/wiper Kit</t>
  </si>
  <si>
    <t>Dead Man Seat Switch Kit</t>
  </si>
  <si>
    <t>On Board Weatherproof Charger (Factory Install)</t>
  </si>
  <si>
    <t>Infrared 48 volt heater</t>
  </si>
  <si>
    <t>48 x 36 Aluninum Bed w/Tailgate and Rubber Mat</t>
  </si>
  <si>
    <t>48 x 36 Steel Bed w/Tailgate and Rubber Mat</t>
  </si>
  <si>
    <t>Replace Std Poly bed w/a convertible seat w/footrest on a hauler 800</t>
  </si>
  <si>
    <t>Omit Plastic Bed and Install Rear convertible Seating w/Footrest</t>
  </si>
  <si>
    <t>Aluminum Food Service Box</t>
  </si>
  <si>
    <t>Housekeeping Box</t>
  </si>
  <si>
    <t>Van Box Kit (Bolt Together Kit)</t>
  </si>
  <si>
    <t>2015 Hauler Pro</t>
  </si>
  <si>
    <t>Hauler Pro</t>
  </si>
  <si>
    <t>Hauler Pro 72 V AC</t>
  </si>
  <si>
    <t>Hauler Pro X 72 V AC</t>
  </si>
  <si>
    <t>72Volts DC</t>
  </si>
  <si>
    <t>22.4 hp (16.7 kW) Peak</t>
  </si>
  <si>
    <t>Nine, 8 volt deep cycle</t>
  </si>
  <si>
    <t>900 Watt, 72 VDC On Board</t>
  </si>
  <si>
    <t>350 Amp AC</t>
  </si>
  <si>
    <t>TPO/Steel (Base Coast/Clear Coat)</t>
  </si>
  <si>
    <t>600 lb (250 kg)</t>
  </si>
  <si>
    <t>1,262 lb (5,614 N) max load</t>
  </si>
  <si>
    <t xml:space="preserve">900 lb (450 kg) </t>
  </si>
  <si>
    <t>500 lb (250 kg)</t>
  </si>
  <si>
    <r>
      <t xml:space="preserve">16 mph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 xml:space="preserve">0.5 mph (21kph </t>
    </r>
    <r>
      <rPr>
        <sz val="9"/>
        <rFont val="Arial"/>
        <family val="2"/>
      </rPr>
      <t xml:space="preserve">± </t>
    </r>
    <r>
      <rPr>
        <sz val="9"/>
        <rFont val="Verdana"/>
        <family val="2"/>
      </rPr>
      <t>0.8 kph)</t>
    </r>
  </si>
  <si>
    <t>930 lb (4137 kg) max load</t>
  </si>
  <si>
    <t>Standard: Forest Green</t>
  </si>
  <si>
    <t>Additional Colors: Black, Patriot Blue, Ivory, Bright White</t>
  </si>
  <si>
    <t>634496/634497</t>
  </si>
  <si>
    <t>Turf Saver 20 x 8 - 10 (4 Ply Rated)</t>
  </si>
  <si>
    <t>Pro</t>
  </si>
  <si>
    <t>Pro X</t>
  </si>
  <si>
    <t>USA Trail 18x 8.50 (6 Ply Rated)</t>
  </si>
  <si>
    <t>27773G01/27774G01</t>
  </si>
  <si>
    <t>Links Front &amp; Turf Saver Rear 18.8.50-8</t>
  </si>
  <si>
    <t>27770G01/2771G03</t>
  </si>
  <si>
    <t>turf Saver 18.8.50-8 (Load Range B)</t>
  </si>
  <si>
    <t>27770G3/27771G03</t>
  </si>
  <si>
    <t>Turf Saver 20.10-10 (4 Ply Rated)</t>
  </si>
  <si>
    <t>70757G9</t>
  </si>
  <si>
    <t>Limited Slip Differential w/Differential (Scuff Guard)</t>
  </si>
  <si>
    <t xml:space="preserve">Limited Slip Differential </t>
  </si>
  <si>
    <t xml:space="preserve">Pro </t>
  </si>
  <si>
    <t>Charger,72 VDC, On Board with built in DC Converter (20 Amp)</t>
  </si>
  <si>
    <t>634564/637722</t>
  </si>
  <si>
    <t>Charger, 72 VDC, On Board CE (battery fill system required)</t>
  </si>
  <si>
    <t>634566/637723</t>
  </si>
  <si>
    <t>Charger Cord- 5M (16 ft) North American</t>
  </si>
  <si>
    <t>Batteries T875</t>
  </si>
  <si>
    <t>Batteries T875 with fill system</t>
  </si>
  <si>
    <t>Batteries T890</t>
  </si>
  <si>
    <t>Batteries T890 with fill system</t>
  </si>
  <si>
    <t xml:space="preserve">Tail Lights </t>
  </si>
  <si>
    <t>Brake Lights (For Use with Front Hydraulic Brakes)</t>
  </si>
  <si>
    <t>74871G3</t>
  </si>
  <si>
    <t>2 In (5 CM) Receiver (Rear)</t>
  </si>
  <si>
    <t>74270G16</t>
  </si>
  <si>
    <t>Aluminum Bed  (Manual Lift 47.3" x 47.3" x 11.5" - 14.9 cu.ft.)</t>
  </si>
  <si>
    <t>Aluminum Bed (Electric Lift,47.3"x 47.3"x11.5"- 14.9 cu.ft.)</t>
  </si>
  <si>
    <t xml:space="preserve">2015 1200X Series </t>
  </si>
  <si>
    <t>Gas Only</t>
  </si>
  <si>
    <t>Additional Colors: Hunter Green, Black, Bright White</t>
  </si>
  <si>
    <t xml:space="preserve">Plastic Bed (Manual Lift) </t>
  </si>
  <si>
    <t>Aluminum Bed - Manual Lift  (47.3" x 47.3" x 11.5" - 14.9 cu.ft.)</t>
  </si>
  <si>
    <t>Aluminum Bed- Electric dump (47.3"x 47.3"x11.5"- 14.9 cu.ft.)</t>
  </si>
  <si>
    <t xml:space="preserve"> Brush Guard</t>
  </si>
  <si>
    <t xml:space="preserve">Flatbed 48" wide x 48" long  </t>
  </si>
  <si>
    <t>2015Express S4</t>
  </si>
  <si>
    <t>Standard (Forest Green, Electric Blue, Flame Red, Black, Ivory, Orange, White</t>
  </si>
  <si>
    <t>Premium Colors- Almond, Burgundy, Sunburst Orange, British Racing Green, Monster Green, Plantuinum, Inferno Red, Metallic Charcoal, Patriot Blue, Steel Blue, Yellow</t>
  </si>
  <si>
    <t>Body Colors:  Without Tail Lights</t>
  </si>
  <si>
    <t>Body Colors:  With Tail Lights</t>
  </si>
  <si>
    <t>Sear Color - White on Blue</t>
  </si>
  <si>
    <t>632816G03</t>
  </si>
  <si>
    <t>632816G01</t>
  </si>
  <si>
    <t>632816G04</t>
  </si>
  <si>
    <t>632816G06</t>
  </si>
  <si>
    <t>632816G07</t>
  </si>
  <si>
    <t>632816G09</t>
  </si>
  <si>
    <t>632816G10</t>
  </si>
  <si>
    <t>632816G11</t>
  </si>
  <si>
    <t>632816G12</t>
  </si>
  <si>
    <t>632816G13</t>
  </si>
  <si>
    <t>632816G14</t>
  </si>
  <si>
    <t>632816G15</t>
  </si>
  <si>
    <t>Pin Striping:</t>
  </si>
  <si>
    <t>Pewter</t>
  </si>
  <si>
    <t>Silver</t>
  </si>
  <si>
    <t>624608G499</t>
  </si>
  <si>
    <t>624608G404</t>
  </si>
  <si>
    <t>626608G408</t>
  </si>
  <si>
    <t>71121G22</t>
  </si>
  <si>
    <t>Brake Lights (Requires Body with Tail Lights)</t>
  </si>
  <si>
    <t>71120G05</t>
  </si>
  <si>
    <t>Unique Common Key Switch</t>
  </si>
  <si>
    <t>Powerwise QE 48 V Charger, 10' (3m) Coard</t>
  </si>
  <si>
    <t>Powerwise QE 48 v 18Ft (5.5 m) Dc Cord</t>
  </si>
  <si>
    <t>WEATHER PROTECTION: 3 Sided, Top &amp; Windshield required</t>
  </si>
  <si>
    <t xml:space="preserve">Weather Enclosure - Tan </t>
  </si>
  <si>
    <t xml:space="preserve">Weather Enclosure - Oyster </t>
  </si>
  <si>
    <t>Weather Enclosure - Burgundy</t>
  </si>
  <si>
    <t>Weather Enclosure - Capri</t>
  </si>
  <si>
    <t>Weather Enclosure - Charcoal Tweed</t>
  </si>
  <si>
    <t>Weather Enclosure _ Hunter Green</t>
  </si>
  <si>
    <t>Weather Enclosure - Hemlock Tweed</t>
  </si>
  <si>
    <t>Weather Enclosure - Jockey Red</t>
  </si>
  <si>
    <t>Weather Enclosure - Linen Tweed</t>
  </si>
  <si>
    <t>Weather Enclosure - Mediterranean Blue Tweed</t>
  </si>
  <si>
    <t>Weather Enclosure - Pacific Blue</t>
  </si>
  <si>
    <t>Weather Enclosure - Tuscan</t>
  </si>
  <si>
    <t>Bright White, Patriot Blue, Steel Blue, Almond,</t>
  </si>
  <si>
    <t>Burgundy, Sunburst Orange, British Rancing Green,</t>
  </si>
  <si>
    <t>Monster, Green, Oasis Green, Barley Gold &amp; Java Brown</t>
  </si>
  <si>
    <t>Pin Striping</t>
  </si>
  <si>
    <t>624608G408</t>
  </si>
  <si>
    <t>Bed Seat Option</t>
  </si>
  <si>
    <t>Rear Convertible Seat</t>
  </si>
  <si>
    <t>5.9 cu ft Roto-molded Plastic Bed</t>
  </si>
  <si>
    <t>Woodside Stake Side</t>
  </si>
  <si>
    <t>T105 Batteries</t>
  </si>
  <si>
    <t>73220G05</t>
  </si>
  <si>
    <t>48 Volt Delta Q, 10 ft (3 m) DC Cord</t>
  </si>
  <si>
    <t>48 Volt Delta Q, 18 ft (5.5 m) DC Cord</t>
  </si>
  <si>
    <t>5 Panel Rearview Mirror (Top Required)</t>
  </si>
  <si>
    <t>Strobe on Roof, Amber LED, Class 1</t>
  </si>
  <si>
    <t>Retractable Lap Seatbelts ( Per Passenger)</t>
  </si>
  <si>
    <t>On Board Weatherproof charger ( Factor Install $186 Credit for omitting Std Charger</t>
  </si>
  <si>
    <t>Weatherprooof Charger Plug</t>
  </si>
  <si>
    <t>Install 2" Receiver</t>
  </si>
  <si>
    <t>Brushguard w/Eyebrows</t>
  </si>
  <si>
    <t>Nerf/Step Bars (Powder Coast Black or Chrome Plated)</t>
  </si>
  <si>
    <t>Non Marking pneumatic Tires (Set of Four)</t>
  </si>
  <si>
    <t>Infrared Heater 48 Volt</t>
  </si>
  <si>
    <t>Doors Works Enclosure</t>
  </si>
  <si>
    <t xml:space="preserve">2015 Terrain Series </t>
  </si>
  <si>
    <t>1000 72 volt</t>
  </si>
  <si>
    <t>Terrain 1000 72 volt</t>
  </si>
  <si>
    <t>Standard (Forest Green, Electric Blue, Black,</t>
  </si>
  <si>
    <t xml:space="preserve">Premium (Almond, Burgundy, Sunburst Orange, </t>
  </si>
  <si>
    <t>British Racing Green, Platinum, Inferno Red,</t>
  </si>
  <si>
    <t>Pinstriping</t>
  </si>
  <si>
    <t>624608G199</t>
  </si>
  <si>
    <t>624608G104</t>
  </si>
  <si>
    <t>624608G108</t>
  </si>
  <si>
    <t>Rotomolded Bed w/ Gas Assist Lift</t>
  </si>
  <si>
    <t>Rear 2" Hitch Receiver</t>
  </si>
  <si>
    <t>Blowmolded Sun Canopy (Top) Tan</t>
  </si>
  <si>
    <t>75040G11</t>
  </si>
  <si>
    <t>Blowmolded Sun Cannoy (Top) Champagne Beige</t>
  </si>
  <si>
    <t>75040G10</t>
  </si>
  <si>
    <t>Windshield Flat ( For Black Top Only)</t>
  </si>
  <si>
    <t>Windshield Fold Down ( For Black Top Only)</t>
  </si>
  <si>
    <t>Windshield Flat (For Blowmolded Tops)</t>
  </si>
  <si>
    <t>Windshield Fold Down ( For Blowmolded Tops)</t>
  </si>
  <si>
    <t>Enclosure - Black (For Black Top Only)</t>
  </si>
  <si>
    <t>Enclosure - Gray (For Black Top Only)</t>
  </si>
  <si>
    <t>Enclosure - Green (For Black Top Only)</t>
  </si>
  <si>
    <t>Enclosure - White (For Black Top Only)</t>
  </si>
  <si>
    <t>Enclosure - Tan (For Black Top Only)</t>
  </si>
  <si>
    <t>Metallic Charcoal, Patriot Blue, Steel Blue, Yellow</t>
  </si>
  <si>
    <t>Rear 2 in Receiver</t>
  </si>
  <si>
    <t>5.9 cu ft Plastic Bed with Manual Lift</t>
  </si>
  <si>
    <t>5.9 cu ft Plastic Bed with Gast Assist Lift</t>
  </si>
  <si>
    <t>5.9 cu ft Plastic Bed with Electric Lift</t>
  </si>
  <si>
    <t>Powerwise QE 48V 10 ft (3.0 m) DC Cord</t>
  </si>
  <si>
    <t>72 VDC, 120/230 VAC 50/60 HZ on Board</t>
  </si>
  <si>
    <t xml:space="preserve">900 lb (408 kg) </t>
  </si>
  <si>
    <t>500 lb (227 kg)</t>
  </si>
  <si>
    <t>Nine 8 Volt Deep Cycle</t>
  </si>
  <si>
    <t>72 volt Induction</t>
  </si>
  <si>
    <t>930 lb (4137 N) Max drawbr</t>
  </si>
  <si>
    <t>Standard (Forest Green, Electric Blue, Black</t>
  </si>
  <si>
    <t>Standard -Flame Red, Electric Blue, Black &amp; Ivory</t>
  </si>
  <si>
    <t>convertible Rear Seat(color to Match Front Seat)</t>
  </si>
  <si>
    <t>640748G0X</t>
  </si>
  <si>
    <t>Plastic Bed (Electric Lift)</t>
  </si>
  <si>
    <t>Batteries T875 with Fill System</t>
  </si>
  <si>
    <t>Batteries T890 with Fill System</t>
  </si>
  <si>
    <t>72 V Battery Charger</t>
  </si>
  <si>
    <t>Class 3 Led Strobe Light Mounted on Break Away Pole</t>
  </si>
  <si>
    <t>Electronic Code Ignition Swtich, Swtich will be waterproof with 99 programmable codes and last user ID Dunction</t>
  </si>
  <si>
    <t>Flat Bed</t>
  </si>
  <si>
    <t>Aluminum Tool Box, Truck Style, Lockable</t>
  </si>
  <si>
    <t>Tubular Aluminum Ladder Rack Designe to Fit on Suntop or Cab Roof</t>
  </si>
  <si>
    <t>Front Hitch Receiver for Applications w/new TXT Steering Axle</t>
  </si>
  <si>
    <t>Tow Bar Assembly Designed to Tow RXV/TXT Golf Cars (Hitch and Hitch Pin Included)</t>
  </si>
  <si>
    <t>Apply Body Shutz to Undercarriage of Vechile</t>
  </si>
  <si>
    <t>Heater 48 v Infrared</t>
  </si>
  <si>
    <t>48 x 36 Steel Bed w/tailgate and Rubber Mat</t>
  </si>
  <si>
    <t>48 x 36 Aluminum Bed w/Tailgate and Rubber Mat</t>
  </si>
  <si>
    <t xml:space="preserve">Replace Std Poly Bed w/a convertible seat w/footrest </t>
  </si>
  <si>
    <t>Steel Blue, Metallic Charcoal, Sunburst Orange, British Racing Green, Oasis Green, Barley Gold or Java Brown</t>
  </si>
  <si>
    <t>Rear Seat Options</t>
  </si>
  <si>
    <t>Stone Beige Fixed Rear Seat</t>
  </si>
  <si>
    <t>Oyster Fixed Rear Seat</t>
  </si>
  <si>
    <t>Stone Beige Convertible Rear Seat</t>
  </si>
  <si>
    <t>Black Fixed Rear Seat</t>
  </si>
  <si>
    <t>Oyster Convertible Seat</t>
  </si>
  <si>
    <t>Black Convertible Rear Seat</t>
  </si>
  <si>
    <t>Pinstripes</t>
  </si>
  <si>
    <t>12 volt outlet</t>
  </si>
  <si>
    <t>Unique Key Switch</t>
  </si>
  <si>
    <t>4-12v Battery config&amp; battery watering System</t>
  </si>
  <si>
    <t>6 -8v battery configuration</t>
  </si>
  <si>
    <t>6 -8v battery config w/battery watering system</t>
  </si>
  <si>
    <t>6 -8v battery config w/rust free tray</t>
  </si>
  <si>
    <t>6 -8v battery config w/rust free tray 7 battery watering system</t>
  </si>
  <si>
    <t>628661G01</t>
  </si>
  <si>
    <t>628661G06</t>
  </si>
  <si>
    <t>628661G07</t>
  </si>
  <si>
    <t>628661G08</t>
  </si>
  <si>
    <t>75183G01</t>
  </si>
  <si>
    <t>Battery Fill System Nozzle, 20 ' hose</t>
  </si>
  <si>
    <t>Links 18 x 8.50 -8 (4 Ply Rated (set of Two</t>
  </si>
  <si>
    <t>27770g01</t>
  </si>
  <si>
    <t>27771g01</t>
  </si>
  <si>
    <t>Standard Wheel Cover 9set of 4)</t>
  </si>
  <si>
    <t>Standar</t>
  </si>
  <si>
    <t>25808G01</t>
  </si>
  <si>
    <t>Electric Blue, Platinum, Flame Red, Orange)</t>
  </si>
  <si>
    <t>Inferno Red, Patriot Blue, Steel Blue,Oasis Green, Metallilc Charcoal</t>
  </si>
  <si>
    <t>Sunburst Orange, British Racing Green, Barley Gold, Java Brown, Safety Yellow</t>
  </si>
  <si>
    <t>2015 Hauler 4x4</t>
  </si>
  <si>
    <t>Hauler 4x4 Gas</t>
  </si>
  <si>
    <t>639990G01</t>
  </si>
  <si>
    <t>28  hp (20.8 kW) Peak</t>
  </si>
  <si>
    <t>43.9 ci(720 cc) V Twin Cylinder</t>
  </si>
  <si>
    <t>One 12 volt Maintenance Free</t>
  </si>
  <si>
    <t>5.4 Gallon (20 L) Tank</t>
  </si>
  <si>
    <t>44" (112 cm) x 36 (91 cm) x 10.5" (27 cm)</t>
  </si>
  <si>
    <t>Terra Trac 25x10-12</t>
  </si>
  <si>
    <t>Independent Macpheson Strut</t>
  </si>
  <si>
    <t xml:space="preserve">1200 lb (544 kg) </t>
  </si>
  <si>
    <t>800 lb (363 kg)</t>
  </si>
  <si>
    <r>
      <t>25 mph (40.1 kph</t>
    </r>
    <r>
      <rPr>
        <sz val="9"/>
        <rFont val="Verdana"/>
        <family val="2"/>
      </rPr>
      <t>)</t>
    </r>
  </si>
  <si>
    <t>1200 lb (544 kg)  Max Load</t>
  </si>
  <si>
    <t>Body Color Black</t>
  </si>
  <si>
    <t>Black Contoured Bench Seat</t>
  </si>
  <si>
    <t>Plastic Bed w/Manual lift (44x36x10.5 - 9.6 cu ft)</t>
  </si>
  <si>
    <t>Terra Tract Riers</t>
  </si>
  <si>
    <t>12 v Power Outlet</t>
  </si>
  <si>
    <t>3 point Seat Belts</t>
  </si>
  <si>
    <t>Common key</t>
  </si>
  <si>
    <t>Cup Holder x 4</t>
  </si>
  <si>
    <t>Fuel Guage</t>
  </si>
  <si>
    <t>Grab Handle (Passenger)</t>
  </si>
  <si>
    <t>Head Rests</t>
  </si>
  <si>
    <t>Reverse Buzzer</t>
  </si>
  <si>
    <t>Mudlite 25 x 10 -12 Set of 4 (Black Rims)</t>
  </si>
  <si>
    <t>Body - Patriot Blue, Champagne Beige, White &amp; Forest Green</t>
  </si>
  <si>
    <t>Clutch Cover</t>
  </si>
  <si>
    <t>Drop Ball Hitch</t>
  </si>
  <si>
    <t>Drop Angle Hitch</t>
  </si>
  <si>
    <t>Black Aluminum Bed w/Manual Lift</t>
  </si>
  <si>
    <t>Brushed Aluminum Bed w/Manual Lift</t>
  </si>
  <si>
    <t>Premium Brush Guard</t>
  </si>
  <si>
    <t>Glove Box Door Set</t>
  </si>
  <si>
    <t>15 MPH Low Speed Option</t>
  </si>
  <si>
    <t>Turn Signal (4 Way Flashing Lights)</t>
  </si>
  <si>
    <t>Fold Down Windshield Kit</t>
  </si>
  <si>
    <t>Vinyl Soft Top - Black - Includes 2 steel fram droors and zip-out rear and side windows (requires Top Canopy and Windshield)</t>
  </si>
  <si>
    <t>Hard Cab-Includes wiper, removable doors, kick out windshield, slideing rear and side mirrors and side mirrors</t>
  </si>
  <si>
    <t>CV Guard Stick Stopper</t>
  </si>
  <si>
    <t>Winch (3,500 Lbs)</t>
  </si>
  <si>
    <t>Safety Kit (without hard Cab)</t>
  </si>
  <si>
    <t>Fog Lamps ( 2 pair LED Lights)</t>
  </si>
  <si>
    <t>Grab Handles</t>
  </si>
  <si>
    <t>Rear Screen ( Not available with Hard Cab)</t>
  </si>
  <si>
    <t>Side Mirrors (Not available with Hard Cab)</t>
  </si>
  <si>
    <t>Strobe Lilght Kit</t>
  </si>
  <si>
    <t>Safety Kit (With Hard Cab)</t>
  </si>
  <si>
    <t>Work Lights</t>
  </si>
  <si>
    <t>Durability Kit - which includes the items below</t>
  </si>
  <si>
    <t>Spray in Bed Liner (Available for aluminum beds)</t>
  </si>
  <si>
    <t>Premium Brush Guard-Provides Additonal Headlight Protection</t>
  </si>
  <si>
    <t>Retractable Lap Seatbelts ( per Passenger)</t>
  </si>
  <si>
    <t>Wheelchair Accessible Vehicle</t>
  </si>
  <si>
    <t>Labor to Install Hard Cab</t>
  </si>
  <si>
    <t>Hydraulic Package</t>
  </si>
  <si>
    <t>1200 XG</t>
  </si>
  <si>
    <t>Lube Truck (Complete Package Excluding Base Vechicle)</t>
  </si>
  <si>
    <t>Labor to Install Heater Defroster/Radiator system</t>
  </si>
  <si>
    <t>Net Price - heater defrester/radiator system</t>
  </si>
  <si>
    <t>Hydraulic Accessory Kit (requires 617346, Hyd Dump Bed)</t>
  </si>
  <si>
    <t>Stake Side Cargo Box (4 passenger only)</t>
  </si>
  <si>
    <t>Batteries DC8V</t>
  </si>
  <si>
    <t xml:space="preserve">Battery Fill System (DC8V) </t>
  </si>
  <si>
    <t>Battery Fill System (DC8V)</t>
  </si>
  <si>
    <t>Battery DC8V</t>
  </si>
  <si>
    <t>Battery Fill System - DC8V</t>
  </si>
  <si>
    <t>6-8 v Trojan DC8V Batteries</t>
  </si>
  <si>
    <t>DC8V Batteries</t>
  </si>
  <si>
    <t>Rear/Front Hydraulic Brakes</t>
  </si>
  <si>
    <t>Tug 36-Volt Electric- 8K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</si>
</sst>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&quot;$&quot;#,##0.0"/>
    <numFmt numFmtId="166" formatCode="0.0%"/>
    <numFmt numFmtId="167" formatCode="&quot;$&quot;#,##0.00"/>
    <numFmt numFmtId="168" formatCode="&quot;$&quot;#,##0.0000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9"/>
      <name val="Verdana"/>
      <family val="2"/>
    </font>
    <font>
      <b/>
      <i/>
      <sz val="6"/>
      <name val="Verdana"/>
      <family val="2"/>
    </font>
    <font>
      <i/>
      <u/>
      <sz val="9"/>
      <name val="Verdana"/>
      <family val="2"/>
    </font>
    <font>
      <i/>
      <sz val="9"/>
      <name val="Verdana"/>
      <family val="2"/>
    </font>
    <font>
      <b/>
      <i/>
      <sz val="14"/>
      <name val="Verdana"/>
      <family val="2"/>
    </font>
    <font>
      <b/>
      <sz val="9"/>
      <name val="Verdana"/>
      <family val="2"/>
    </font>
    <font>
      <b/>
      <sz val="10"/>
      <color indexed="9"/>
      <name val="Verdana"/>
      <family val="2"/>
    </font>
    <font>
      <b/>
      <sz val="10"/>
      <name val="Verdana"/>
      <family val="2"/>
    </font>
    <font>
      <sz val="8"/>
      <name val="Verdana"/>
      <family val="2"/>
    </font>
    <font>
      <b/>
      <u/>
      <sz val="9"/>
      <name val="Verdana"/>
      <family val="2"/>
    </font>
    <font>
      <sz val="9"/>
      <name val="Arial"/>
      <family val="2"/>
    </font>
    <font>
      <u/>
      <sz val="9"/>
      <name val="Verdana"/>
      <family val="2"/>
    </font>
    <font>
      <sz val="7"/>
      <name val="Verdana"/>
      <family val="2"/>
    </font>
    <font>
      <sz val="9"/>
      <color indexed="22"/>
      <name val="Verdana"/>
      <family val="2"/>
    </font>
    <font>
      <sz val="9"/>
      <color indexed="9"/>
      <name val="Verdana"/>
      <family val="2"/>
    </font>
    <font>
      <sz val="10"/>
      <name val="Arial"/>
      <family val="2"/>
    </font>
    <font>
      <b/>
      <i/>
      <sz val="10"/>
      <name val="Verdana"/>
      <family val="2"/>
    </font>
    <font>
      <b/>
      <i/>
      <sz val="9"/>
      <name val="Verdana"/>
      <family val="2"/>
    </font>
    <font>
      <b/>
      <i/>
      <sz val="11"/>
      <name val="Verdana"/>
      <family val="2"/>
    </font>
    <font>
      <b/>
      <sz val="8"/>
      <name val="Verdana"/>
      <family val="2"/>
    </font>
    <font>
      <sz val="10"/>
      <color indexed="10"/>
      <name val="Verdana"/>
      <family val="2"/>
    </font>
    <font>
      <sz val="9"/>
      <color theme="1"/>
      <name val="Verdana"/>
      <family val="2"/>
    </font>
    <font>
      <sz val="9"/>
      <color rgb="FFFF0000"/>
      <name val="Verdana"/>
      <family val="2"/>
    </font>
    <font>
      <b/>
      <sz val="11"/>
      <color indexed="9"/>
      <name val="Verdana"/>
      <family val="2"/>
    </font>
    <font>
      <u/>
      <sz val="10"/>
      <name val="Verdana"/>
      <family val="2"/>
    </font>
    <font>
      <b/>
      <i/>
      <sz val="8"/>
      <name val="Verdana"/>
      <family val="2"/>
    </font>
    <font>
      <sz val="8"/>
      <name val="Wingdings"/>
      <charset val="2"/>
    </font>
    <font>
      <i/>
      <sz val="7"/>
      <color indexed="9"/>
      <name val="Verdana"/>
      <family val="2"/>
    </font>
    <font>
      <sz val="10"/>
      <color theme="1"/>
      <name val="Verdana"/>
      <family val="2"/>
    </font>
    <font>
      <b/>
      <i/>
      <sz val="16"/>
      <color rgb="FFFF0000"/>
      <name val="Verdana"/>
      <family val="2"/>
    </font>
    <font>
      <b/>
      <sz val="11"/>
      <color theme="1"/>
      <name val="Calibri"/>
      <family val="2"/>
      <scheme val="minor"/>
    </font>
    <font>
      <b/>
      <sz val="10"/>
      <name val="Wingdings"/>
      <charset val="2"/>
    </font>
    <font>
      <b/>
      <sz val="10"/>
      <name val="Calibri"/>
      <family val="2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rgb="FFFF0000"/>
      <name val="Verdana"/>
      <family val="2"/>
    </font>
    <font>
      <b/>
      <sz val="11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b/>
      <sz val="10"/>
      <color rgb="FFFF0000"/>
      <name val="Verdana"/>
      <family val="2"/>
    </font>
    <font>
      <b/>
      <i/>
      <sz val="8"/>
      <color indexed="9"/>
      <name val="Verdana"/>
      <family val="2"/>
    </font>
    <font>
      <i/>
      <sz val="8"/>
      <color indexed="9"/>
      <name val="Verdana"/>
      <family val="2"/>
    </font>
    <font>
      <b/>
      <sz val="10"/>
      <color theme="0"/>
      <name val="Verdana"/>
      <family val="2"/>
    </font>
    <font>
      <b/>
      <sz val="9"/>
      <color indexed="9"/>
      <name val="Verdana"/>
      <family val="2"/>
    </font>
    <font>
      <b/>
      <sz val="8"/>
      <color indexed="9"/>
      <name val="Verdana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19" fillId="0" borderId="0"/>
    <xf numFmtId="0" fontId="2" fillId="0" borderId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" fillId="0" borderId="0"/>
    <xf numFmtId="0" fontId="19" fillId="0" borderId="0"/>
    <xf numFmtId="9" fontId="19" fillId="0" borderId="0" applyFont="0" applyFill="0" applyBorder="0" applyAlignment="0" applyProtection="0"/>
    <xf numFmtId="0" fontId="19" fillId="0" borderId="0"/>
    <xf numFmtId="0" fontId="1" fillId="0" borderId="0"/>
    <xf numFmtId="44" fontId="50" fillId="0" borderId="0" applyFont="0" applyFill="0" applyBorder="0" applyAlignment="0" applyProtection="0"/>
  </cellStyleXfs>
  <cellXfs count="1459">
    <xf numFmtId="0" fontId="0" fillId="0" borderId="0" xfId="0"/>
    <xf numFmtId="0" fontId="3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3" fillId="3" borderId="0" xfId="0" applyFont="1" applyFill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2" borderId="0" xfId="0" applyFont="1" applyFill="1"/>
    <xf numFmtId="0" fontId="8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0" fillId="4" borderId="1" xfId="0" applyFont="1" applyFill="1" applyBorder="1" applyAlignment="1">
      <alignment vertical="center"/>
    </xf>
    <xf numFmtId="0" fontId="3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11" fillId="2" borderId="0" xfId="0" applyFont="1" applyFill="1" applyBorder="1"/>
    <xf numFmtId="0" fontId="11" fillId="2" borderId="0" xfId="0" applyFont="1" applyFill="1" applyBorder="1" applyAlignment="1">
      <alignment horizontal="center"/>
    </xf>
    <xf numFmtId="0" fontId="13" fillId="2" borderId="0" xfId="0" applyFont="1" applyFill="1" applyBorder="1"/>
    <xf numFmtId="0" fontId="9" fillId="2" borderId="0" xfId="0" applyFont="1" applyFill="1" applyBorder="1"/>
    <xf numFmtId="0" fontId="4" fillId="2" borderId="0" xfId="0" applyFont="1" applyFill="1" applyBorder="1"/>
    <xf numFmtId="0" fontId="4" fillId="2" borderId="0" xfId="0" applyFont="1" applyFill="1" applyBorder="1" applyAlignment="1">
      <alignment horizontal="left"/>
    </xf>
    <xf numFmtId="164" fontId="3" fillId="2" borderId="0" xfId="0" applyNumberFormat="1" applyFont="1" applyFill="1" applyBorder="1" applyAlignment="1">
      <alignment horizontal="center"/>
    </xf>
    <xf numFmtId="0" fontId="4" fillId="0" borderId="0" xfId="0" applyFont="1" applyBorder="1" applyAlignment="1"/>
    <xf numFmtId="0" fontId="9" fillId="2" borderId="0" xfId="0" applyFont="1" applyFill="1" applyBorder="1" applyAlignment="1">
      <alignment horizontal="center"/>
    </xf>
    <xf numFmtId="0" fontId="4" fillId="2" borderId="0" xfId="0" applyFont="1" applyFill="1" applyBorder="1" applyAlignment="1"/>
    <xf numFmtId="0" fontId="15" fillId="2" borderId="0" xfId="0" applyFont="1" applyFill="1" applyBorder="1"/>
    <xf numFmtId="0" fontId="10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/>
    </xf>
    <xf numFmtId="0" fontId="3" fillId="2" borderId="6" xfId="0" applyFont="1" applyFill="1" applyBorder="1"/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5" fontId="4" fillId="2" borderId="0" xfId="0" applyNumberFormat="1" applyFont="1" applyFill="1" applyAlignment="1">
      <alignment horizontal="left"/>
    </xf>
    <xf numFmtId="0" fontId="4" fillId="2" borderId="7" xfId="0" applyFont="1" applyFill="1" applyBorder="1"/>
    <xf numFmtId="0" fontId="3" fillId="2" borderId="7" xfId="0" applyFont="1" applyFill="1" applyBorder="1"/>
    <xf numFmtId="0" fontId="4" fillId="2" borderId="7" xfId="0" applyFont="1" applyFill="1" applyBorder="1" applyAlignment="1">
      <alignment horizontal="center"/>
    </xf>
    <xf numFmtId="0" fontId="9" fillId="2" borderId="6" xfId="0" applyFont="1" applyFill="1" applyBorder="1"/>
    <xf numFmtId="0" fontId="4" fillId="2" borderId="6" xfId="0" applyFont="1" applyFill="1" applyBorder="1" applyAlignment="1">
      <alignment horizontal="center"/>
    </xf>
    <xf numFmtId="0" fontId="10" fillId="2" borderId="0" xfId="0" applyFont="1" applyFill="1" applyBorder="1" applyAlignment="1">
      <alignment vertical="center"/>
    </xf>
    <xf numFmtId="0" fontId="4" fillId="3" borderId="0" xfId="0" applyFont="1" applyFill="1" applyBorder="1"/>
    <xf numFmtId="165" fontId="4" fillId="3" borderId="0" xfId="0" applyNumberFormat="1" applyFont="1" applyFill="1" applyAlignment="1">
      <alignment horizontal="left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3" fillId="0" borderId="0" xfId="0" applyFont="1"/>
    <xf numFmtId="0" fontId="9" fillId="2" borderId="0" xfId="0" applyFont="1" applyFill="1"/>
    <xf numFmtId="0" fontId="4" fillId="3" borderId="0" xfId="1" applyFont="1" applyFill="1" applyBorder="1" applyAlignment="1">
      <alignment horizontal="center"/>
    </xf>
    <xf numFmtId="0" fontId="20" fillId="2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1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20" fillId="2" borderId="0" xfId="0" applyFont="1" applyFill="1" applyAlignment="1">
      <alignment horizontal="left"/>
    </xf>
    <xf numFmtId="0" fontId="20" fillId="2" borderId="0" xfId="0" applyFont="1" applyFill="1"/>
    <xf numFmtId="0" fontId="21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/>
    </xf>
    <xf numFmtId="0" fontId="11" fillId="0" borderId="0" xfId="0" applyFont="1"/>
    <xf numFmtId="9" fontId="23" fillId="6" borderId="5" xfId="0" applyNumberFormat="1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164" fontId="11" fillId="6" borderId="8" xfId="0" applyNumberFormat="1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9" fontId="3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left"/>
    </xf>
    <xf numFmtId="0" fontId="4" fillId="3" borderId="0" xfId="0" applyFont="1" applyFill="1" applyBorder="1" applyAlignment="1"/>
    <xf numFmtId="166" fontId="4" fillId="0" borderId="0" xfId="0" applyNumberFormat="1" applyFont="1" applyAlignment="1">
      <alignment horizontal="center"/>
    </xf>
    <xf numFmtId="0" fontId="15" fillId="3" borderId="0" xfId="0" applyFont="1" applyFill="1" applyBorder="1"/>
    <xf numFmtId="0" fontId="13" fillId="3" borderId="0" xfId="0" applyFont="1" applyFill="1" applyBorder="1"/>
    <xf numFmtId="0" fontId="9" fillId="3" borderId="6" xfId="0" applyFont="1" applyFill="1" applyBorder="1"/>
    <xf numFmtId="0" fontId="3" fillId="3" borderId="6" xfId="0" applyFont="1" applyFill="1" applyBorder="1"/>
    <xf numFmtId="0" fontId="4" fillId="3" borderId="6" xfId="0" applyFont="1" applyFill="1" applyBorder="1" applyAlignment="1">
      <alignment horizontal="center"/>
    </xf>
    <xf numFmtId="0" fontId="10" fillId="8" borderId="3" xfId="0" applyFont="1" applyFill="1" applyBorder="1" applyAlignment="1">
      <alignment vertical="center"/>
    </xf>
    <xf numFmtId="0" fontId="3" fillId="8" borderId="1" xfId="0" applyFont="1" applyFill="1" applyBorder="1"/>
    <xf numFmtId="0" fontId="4" fillId="8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9" fillId="3" borderId="0" xfId="0" applyFont="1" applyFill="1" applyBorder="1"/>
    <xf numFmtId="0" fontId="9" fillId="3" borderId="0" xfId="0" applyFont="1" applyFill="1"/>
    <xf numFmtId="0" fontId="3" fillId="2" borderId="0" xfId="2" applyFont="1" applyFill="1" applyBorder="1"/>
    <xf numFmtId="0" fontId="9" fillId="2" borderId="0" xfId="2" applyFont="1" applyFill="1" applyBorder="1"/>
    <xf numFmtId="0" fontId="27" fillId="4" borderId="3" xfId="2" applyFont="1" applyFill="1" applyBorder="1" applyAlignment="1">
      <alignment vertical="center"/>
    </xf>
    <xf numFmtId="0" fontId="3" fillId="4" borderId="1" xfId="2" applyFont="1" applyFill="1" applyBorder="1"/>
    <xf numFmtId="0" fontId="4" fillId="4" borderId="4" xfId="2" applyFont="1" applyFill="1" applyBorder="1" applyAlignment="1">
      <alignment horizontal="center" wrapText="1"/>
    </xf>
    <xf numFmtId="164" fontId="11" fillId="6" borderId="0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9" fontId="3" fillId="0" borderId="0" xfId="0" applyNumberFormat="1" applyFont="1" applyBorder="1" applyAlignment="1">
      <alignment horizontal="center"/>
    </xf>
    <xf numFmtId="0" fontId="20" fillId="2" borderId="0" xfId="2" applyFont="1" applyFill="1" applyBorder="1" applyAlignment="1"/>
    <xf numFmtId="0" fontId="4" fillId="2" borderId="6" xfId="2" applyFont="1" applyFill="1" applyBorder="1"/>
    <xf numFmtId="0" fontId="3" fillId="2" borderId="6" xfId="2" applyFont="1" applyFill="1" applyBorder="1"/>
    <xf numFmtId="0" fontId="4" fillId="2" borderId="0" xfId="2" applyFont="1" applyFill="1" applyBorder="1"/>
    <xf numFmtId="165" fontId="4" fillId="3" borderId="0" xfId="2" applyNumberFormat="1" applyFont="1" applyFill="1" applyAlignment="1">
      <alignment horizontal="left"/>
    </xf>
    <xf numFmtId="0" fontId="3" fillId="3" borderId="0" xfId="2" applyFont="1" applyFill="1" applyBorder="1"/>
    <xf numFmtId="0" fontId="3" fillId="3" borderId="0" xfId="2" applyFont="1" applyFill="1" applyBorder="1" applyAlignment="1">
      <alignment horizontal="center"/>
    </xf>
    <xf numFmtId="164" fontId="11" fillId="6" borderId="9" xfId="0" applyNumberFormat="1" applyFont="1" applyFill="1" applyBorder="1" applyAlignment="1">
      <alignment horizontal="center"/>
    </xf>
    <xf numFmtId="0" fontId="28" fillId="2" borderId="0" xfId="0" applyFont="1" applyFill="1" applyBorder="1"/>
    <xf numFmtId="0" fontId="4" fillId="4" borderId="4" xfId="0" applyFont="1" applyFill="1" applyBorder="1" applyAlignment="1">
      <alignment horizontal="center" wrapText="1"/>
    </xf>
    <xf numFmtId="0" fontId="4" fillId="2" borderId="7" xfId="0" applyFont="1" applyFill="1" applyBorder="1" applyAlignment="1"/>
    <xf numFmtId="0" fontId="29" fillId="2" borderId="0" xfId="0" applyFont="1" applyFill="1" applyAlignment="1">
      <alignment horizontal="left"/>
    </xf>
    <xf numFmtId="0" fontId="19" fillId="0" borderId="0" xfId="7"/>
    <xf numFmtId="0" fontId="3" fillId="2" borderId="0" xfId="2" applyFont="1" applyFill="1" applyBorder="1" applyAlignment="1">
      <alignment horizontal="center"/>
    </xf>
    <xf numFmtId="0" fontId="4" fillId="2" borderId="0" xfId="2" applyFont="1" applyFill="1" applyBorder="1" applyAlignment="1">
      <alignment horizontal="center"/>
    </xf>
    <xf numFmtId="0" fontId="3" fillId="0" borderId="0" xfId="2" applyFont="1"/>
    <xf numFmtId="0" fontId="4" fillId="0" borderId="0" xfId="2" applyFont="1" applyAlignment="1">
      <alignment horizontal="center"/>
    </xf>
    <xf numFmtId="0" fontId="3" fillId="0" borderId="0" xfId="2" applyFont="1" applyBorder="1"/>
    <xf numFmtId="0" fontId="3" fillId="3" borderId="0" xfId="2" applyFont="1" applyFill="1"/>
    <xf numFmtId="0" fontId="8" fillId="2" borderId="0" xfId="2" applyFont="1" applyFill="1" applyBorder="1" applyAlignment="1">
      <alignment horizontal="left"/>
    </xf>
    <xf numFmtId="0" fontId="3" fillId="2" borderId="0" xfId="2" applyFont="1" applyFill="1" applyBorder="1" applyAlignment="1">
      <alignment horizontal="left"/>
    </xf>
    <xf numFmtId="0" fontId="4" fillId="2" borderId="0" xfId="2" applyFont="1" applyFill="1" applyAlignment="1">
      <alignment horizontal="center"/>
    </xf>
    <xf numFmtId="0" fontId="7" fillId="2" borderId="0" xfId="2" applyFont="1" applyFill="1" applyBorder="1" applyAlignment="1">
      <alignment horizontal="left"/>
    </xf>
    <xf numFmtId="0" fontId="3" fillId="2" borderId="0" xfId="2" applyFont="1" applyFill="1"/>
    <xf numFmtId="0" fontId="7" fillId="2" borderId="0" xfId="2" applyFont="1" applyFill="1" applyBorder="1" applyAlignment="1">
      <alignment horizontal="center"/>
    </xf>
    <xf numFmtId="0" fontId="10" fillId="4" borderId="1" xfId="2" applyFont="1" applyFill="1" applyBorder="1" applyAlignment="1">
      <alignment vertical="center"/>
    </xf>
    <xf numFmtId="0" fontId="3" fillId="4" borderId="1" xfId="2" applyFont="1" applyFill="1" applyBorder="1" applyAlignment="1">
      <alignment horizontal="center"/>
    </xf>
    <xf numFmtId="0" fontId="11" fillId="2" borderId="0" xfId="2" applyFont="1" applyFill="1" applyBorder="1"/>
    <xf numFmtId="0" fontId="11" fillId="2" borderId="0" xfId="2" applyFont="1" applyFill="1" applyBorder="1" applyAlignment="1">
      <alignment horizontal="center"/>
    </xf>
    <xf numFmtId="0" fontId="13" fillId="2" borderId="0" xfId="2" applyFont="1" applyFill="1" applyBorder="1"/>
    <xf numFmtId="0" fontId="4" fillId="2" borderId="0" xfId="2" applyFont="1" applyFill="1" applyBorder="1" applyAlignment="1">
      <alignment horizontal="left"/>
    </xf>
    <xf numFmtId="0" fontId="12" fillId="2" borderId="0" xfId="2" applyFont="1" applyFill="1" applyBorder="1" applyAlignment="1">
      <alignment horizontal="center"/>
    </xf>
    <xf numFmtId="0" fontId="3" fillId="2" borderId="0" xfId="2" applyFont="1" applyFill="1" applyAlignment="1">
      <alignment horizontal="center"/>
    </xf>
    <xf numFmtId="0" fontId="30" fillId="3" borderId="0" xfId="2" applyFont="1" applyFill="1" applyBorder="1" applyAlignment="1">
      <alignment horizontal="center"/>
    </xf>
    <xf numFmtId="0" fontId="9" fillId="3" borderId="0" xfId="2" applyFont="1" applyFill="1" applyAlignment="1">
      <alignment vertical="center"/>
    </xf>
    <xf numFmtId="0" fontId="9" fillId="3" borderId="0" xfId="2" applyFont="1" applyFill="1" applyAlignment="1"/>
    <xf numFmtId="0" fontId="9" fillId="3" borderId="0" xfId="2" applyFont="1" applyFill="1" applyBorder="1"/>
    <xf numFmtId="0" fontId="3" fillId="3" borderId="0" xfId="2" applyFont="1" applyFill="1" applyAlignment="1">
      <alignment horizontal="center"/>
    </xf>
    <xf numFmtId="0" fontId="15" fillId="2" borderId="0" xfId="2" applyFont="1" applyFill="1" applyBorder="1"/>
    <xf numFmtId="0" fontId="10" fillId="2" borderId="6" xfId="2" applyFont="1" applyFill="1" applyBorder="1" applyAlignment="1">
      <alignment vertical="center"/>
    </xf>
    <xf numFmtId="0" fontId="4" fillId="2" borderId="6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/>
    <xf numFmtId="0" fontId="3" fillId="3" borderId="7" xfId="2" applyFont="1" applyFill="1" applyBorder="1"/>
    <xf numFmtId="0" fontId="4" fillId="3" borderId="1" xfId="2" applyFont="1" applyFill="1" applyBorder="1" applyAlignment="1">
      <alignment horizontal="left"/>
    </xf>
    <xf numFmtId="0" fontId="4" fillId="3" borderId="1" xfId="2" applyFont="1" applyFill="1" applyBorder="1"/>
    <xf numFmtId="0" fontId="9" fillId="2" borderId="6" xfId="2" applyFont="1" applyFill="1" applyBorder="1"/>
    <xf numFmtId="0" fontId="3" fillId="2" borderId="6" xfId="2" applyFont="1" applyFill="1" applyBorder="1" applyAlignment="1">
      <alignment horizontal="center"/>
    </xf>
    <xf numFmtId="0" fontId="4" fillId="2" borderId="6" xfId="2" applyFont="1" applyFill="1" applyBorder="1" applyAlignment="1">
      <alignment horizontal="center"/>
    </xf>
    <xf numFmtId="164" fontId="4" fillId="2" borderId="0" xfId="2" applyNumberFormat="1" applyFont="1" applyFill="1" applyBorder="1" applyAlignment="1">
      <alignment horizontal="center"/>
    </xf>
    <xf numFmtId="0" fontId="4" fillId="3" borderId="0" xfId="2" applyFont="1" applyFill="1" applyBorder="1"/>
    <xf numFmtId="0" fontId="4" fillId="3" borderId="0" xfId="2" applyFont="1" applyFill="1" applyBorder="1" applyAlignment="1">
      <alignment horizontal="center"/>
    </xf>
    <xf numFmtId="0" fontId="13" fillId="3" borderId="0" xfId="2" applyFont="1" applyFill="1" applyBorder="1"/>
    <xf numFmtId="165" fontId="4" fillId="2" borderId="0" xfId="2" applyNumberFormat="1" applyFont="1" applyFill="1" applyAlignment="1">
      <alignment horizontal="left"/>
    </xf>
    <xf numFmtId="164" fontId="3" fillId="2" borderId="0" xfId="2" applyNumberFormat="1" applyFont="1" applyFill="1" applyBorder="1"/>
    <xf numFmtId="167" fontId="3" fillId="0" borderId="0" xfId="2" applyNumberFormat="1" applyFont="1"/>
    <xf numFmtId="165" fontId="4" fillId="3" borderId="6" xfId="2" applyNumberFormat="1" applyFont="1" applyFill="1" applyBorder="1" applyAlignment="1">
      <alignment horizontal="left"/>
    </xf>
    <xf numFmtId="0" fontId="3" fillId="3" borderId="6" xfId="2" applyFont="1" applyFill="1" applyBorder="1"/>
    <xf numFmtId="0" fontId="3" fillId="3" borderId="6" xfId="2" applyFont="1" applyFill="1" applyBorder="1" applyAlignment="1">
      <alignment horizontal="center"/>
    </xf>
    <xf numFmtId="0" fontId="4" fillId="3" borderId="6" xfId="2" applyFont="1" applyFill="1" applyBorder="1" applyAlignment="1">
      <alignment horizontal="center"/>
    </xf>
    <xf numFmtId="165" fontId="4" fillId="3" borderId="0" xfId="2" applyNumberFormat="1" applyFont="1" applyFill="1" applyBorder="1" applyAlignment="1">
      <alignment horizontal="left"/>
    </xf>
    <xf numFmtId="0" fontId="20" fillId="2" borderId="6" xfId="2" applyFont="1" applyFill="1" applyBorder="1"/>
    <xf numFmtId="0" fontId="3" fillId="0" borderId="0" xfId="2" applyFont="1" applyAlignment="1">
      <alignment horizontal="center"/>
    </xf>
    <xf numFmtId="0" fontId="4" fillId="2" borderId="11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7" xfId="0" applyFont="1" applyFill="1" applyBorder="1" applyAlignment="1">
      <alignment horizontal="center"/>
    </xf>
    <xf numFmtId="0" fontId="3" fillId="0" borderId="0" xfId="0" applyFont="1" applyFill="1"/>
    <xf numFmtId="0" fontId="3" fillId="0" borderId="6" xfId="0" applyFont="1" applyFill="1" applyBorder="1"/>
    <xf numFmtId="0" fontId="4" fillId="0" borderId="6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6" xfId="0" applyFont="1" applyFill="1" applyBorder="1"/>
    <xf numFmtId="0" fontId="3" fillId="3" borderId="0" xfId="1" applyFont="1" applyFill="1" applyBorder="1"/>
    <xf numFmtId="0" fontId="27" fillId="4" borderId="0" xfId="2" applyFont="1" applyFill="1" applyBorder="1" applyAlignment="1">
      <alignment vertical="center"/>
    </xf>
    <xf numFmtId="0" fontId="3" fillId="4" borderId="0" xfId="2" applyFont="1" applyFill="1" applyBorder="1"/>
    <xf numFmtId="0" fontId="4" fillId="4" borderId="0" xfId="2" applyFont="1" applyFill="1" applyBorder="1" applyAlignment="1">
      <alignment horizontal="center" wrapText="1"/>
    </xf>
    <xf numFmtId="164" fontId="11" fillId="0" borderId="0" xfId="2" applyNumberFormat="1" applyFont="1" applyFill="1" applyBorder="1" applyAlignment="1">
      <alignment horizontal="center"/>
    </xf>
    <xf numFmtId="0" fontId="20" fillId="2" borderId="0" xfId="2" applyFont="1" applyFill="1" applyBorder="1"/>
    <xf numFmtId="0" fontId="3" fillId="2" borderId="0" xfId="2" applyFont="1" applyFill="1" applyBorder="1" applyAlignment="1">
      <alignment horizontal="center" vertical="center"/>
    </xf>
    <xf numFmtId="164" fontId="3" fillId="3" borderId="0" xfId="2" applyNumberFormat="1" applyFont="1" applyFill="1" applyBorder="1" applyAlignment="1">
      <alignment wrapText="1"/>
    </xf>
    <xf numFmtId="0" fontId="3" fillId="2" borderId="0" xfId="1" applyFont="1" applyFill="1" applyBorder="1"/>
    <xf numFmtId="0" fontId="4" fillId="2" borderId="0" xfId="1" applyFont="1" applyFill="1" applyBorder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/>
    </xf>
    <xf numFmtId="0" fontId="3" fillId="0" borderId="0" xfId="1" applyFont="1" applyBorder="1"/>
    <xf numFmtId="0" fontId="8" fillId="2" borderId="0" xfId="1" applyFont="1" applyFill="1" applyBorder="1" applyAlignment="1">
      <alignment horizontal="left"/>
    </xf>
    <xf numFmtId="0" fontId="3" fillId="2" borderId="0" xfId="1" applyFont="1" applyFill="1" applyBorder="1" applyAlignment="1">
      <alignment horizontal="left"/>
    </xf>
    <xf numFmtId="0" fontId="3" fillId="2" borderId="0" xfId="1" applyFont="1" applyFill="1"/>
    <xf numFmtId="0" fontId="4" fillId="2" borderId="0" xfId="1" applyFont="1" applyFill="1" applyAlignment="1">
      <alignment horizontal="center"/>
    </xf>
    <xf numFmtId="0" fontId="7" fillId="2" borderId="0" xfId="1" applyFont="1" applyFill="1" applyBorder="1" applyAlignment="1">
      <alignment horizontal="left"/>
    </xf>
    <xf numFmtId="0" fontId="3" fillId="2" borderId="0" xfId="1" applyFont="1" applyFill="1" applyBorder="1" applyAlignment="1">
      <alignment horizontal="center"/>
    </xf>
    <xf numFmtId="0" fontId="10" fillId="4" borderId="1" xfId="1" applyFont="1" applyFill="1" applyBorder="1" applyAlignment="1">
      <alignment vertical="center"/>
    </xf>
    <xf numFmtId="0" fontId="3" fillId="4" borderId="1" xfId="1" applyFont="1" applyFill="1" applyBorder="1"/>
    <xf numFmtId="0" fontId="11" fillId="2" borderId="0" xfId="1" applyFont="1" applyFill="1" applyBorder="1"/>
    <xf numFmtId="0" fontId="9" fillId="2" borderId="0" xfId="1" applyFont="1" applyFill="1" applyBorder="1" applyAlignment="1">
      <alignment horizontal="center"/>
    </xf>
    <xf numFmtId="0" fontId="11" fillId="2" borderId="0" xfId="1" applyFont="1" applyFill="1" applyBorder="1" applyAlignment="1">
      <alignment horizontal="center"/>
    </xf>
    <xf numFmtId="0" fontId="13" fillId="2" borderId="0" xfId="1" applyFont="1" applyFill="1" applyBorder="1"/>
    <xf numFmtId="0" fontId="9" fillId="2" borderId="0" xfId="1" applyFont="1" applyFill="1" applyBorder="1"/>
    <xf numFmtId="0" fontId="4" fillId="2" borderId="0" xfId="1" applyFont="1" applyFill="1" applyBorder="1"/>
    <xf numFmtId="0" fontId="4" fillId="2" borderId="0" xfId="1" applyFont="1" applyFill="1" applyBorder="1" applyAlignment="1">
      <alignment horizontal="left"/>
    </xf>
    <xf numFmtId="164" fontId="3" fillId="2" borderId="0" xfId="1" applyNumberFormat="1" applyFont="1" applyFill="1" applyBorder="1" applyAlignment="1">
      <alignment horizontal="center"/>
    </xf>
    <xf numFmtId="0" fontId="4" fillId="0" borderId="0" xfId="1" applyFont="1" applyBorder="1" applyAlignment="1"/>
    <xf numFmtId="0" fontId="15" fillId="2" borderId="0" xfId="1" applyFont="1" applyFill="1" applyBorder="1"/>
    <xf numFmtId="0" fontId="28" fillId="2" borderId="0" xfId="1" applyFont="1" applyFill="1" applyBorder="1"/>
    <xf numFmtId="0" fontId="10" fillId="4" borderId="3" xfId="1" applyFont="1" applyFill="1" applyBorder="1" applyAlignment="1">
      <alignment vertical="center"/>
    </xf>
    <xf numFmtId="0" fontId="10" fillId="2" borderId="6" xfId="1" applyFont="1" applyFill="1" applyBorder="1" applyAlignment="1">
      <alignment vertical="center"/>
    </xf>
    <xf numFmtId="0" fontId="3" fillId="2" borderId="6" xfId="1" applyFont="1" applyFill="1" applyBorder="1"/>
    <xf numFmtId="0" fontId="4" fillId="2" borderId="0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/>
    <xf numFmtId="0" fontId="3" fillId="3" borderId="0" xfId="1" applyFont="1" applyFill="1" applyBorder="1" applyAlignment="1">
      <alignment horizontal="center"/>
    </xf>
    <xf numFmtId="0" fontId="4" fillId="2" borderId="7" xfId="1" applyFont="1" applyFill="1" applyBorder="1"/>
    <xf numFmtId="0" fontId="3" fillId="2" borderId="7" xfId="1" applyFont="1" applyFill="1" applyBorder="1"/>
    <xf numFmtId="0" fontId="4" fillId="2" borderId="7" xfId="1" applyFont="1" applyFill="1" applyBorder="1" applyAlignment="1">
      <alignment horizontal="center"/>
    </xf>
    <xf numFmtId="0" fontId="9" fillId="2" borderId="6" xfId="1" applyFont="1" applyFill="1" applyBorder="1"/>
    <xf numFmtId="0" fontId="4" fillId="2" borderId="6" xfId="1" applyFont="1" applyFill="1" applyBorder="1" applyAlignment="1">
      <alignment horizontal="center"/>
    </xf>
    <xf numFmtId="165" fontId="4" fillId="2" borderId="0" xfId="1" applyNumberFormat="1" applyFont="1" applyFill="1" applyAlignment="1">
      <alignment horizontal="left"/>
    </xf>
    <xf numFmtId="0" fontId="9" fillId="2" borderId="0" xfId="1" applyFont="1" applyFill="1"/>
    <xf numFmtId="0" fontId="4" fillId="2" borderId="6" xfId="1" applyFont="1" applyFill="1" applyBorder="1"/>
    <xf numFmtId="0" fontId="4" fillId="2" borderId="7" xfId="1" applyFont="1" applyFill="1" applyBorder="1" applyAlignment="1"/>
    <xf numFmtId="0" fontId="21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20" fillId="2" borderId="0" xfId="1" applyFont="1" applyFill="1" applyAlignment="1">
      <alignment horizontal="left"/>
    </xf>
    <xf numFmtId="0" fontId="20" fillId="2" borderId="0" xfId="1" applyFont="1" applyFill="1"/>
    <xf numFmtId="0" fontId="21" fillId="2" borderId="0" xfId="1" applyFont="1" applyFill="1" applyAlignment="1">
      <alignment horizontal="center"/>
    </xf>
    <xf numFmtId="167" fontId="4" fillId="2" borderId="0" xfId="0" applyNumberFormat="1" applyFont="1" applyFill="1" applyBorder="1" applyAlignment="1">
      <alignment horizontal="center"/>
    </xf>
    <xf numFmtId="167" fontId="5" fillId="2" borderId="0" xfId="0" applyNumberFormat="1" applyFont="1" applyFill="1" applyBorder="1" applyAlignment="1">
      <alignment horizontal="left"/>
    </xf>
    <xf numFmtId="167" fontId="4" fillId="2" borderId="0" xfId="0" applyNumberFormat="1" applyFont="1" applyFill="1" applyAlignment="1">
      <alignment horizontal="center"/>
    </xf>
    <xf numFmtId="167" fontId="11" fillId="2" borderId="0" xfId="0" applyNumberFormat="1" applyFont="1" applyFill="1" applyBorder="1" applyAlignment="1">
      <alignment horizontal="center"/>
    </xf>
    <xf numFmtId="167" fontId="3" fillId="2" borderId="0" xfId="0" applyNumberFormat="1" applyFont="1" applyFill="1" applyBorder="1" applyAlignment="1">
      <alignment horizontal="center"/>
    </xf>
    <xf numFmtId="167" fontId="3" fillId="2" borderId="0" xfId="0" applyNumberFormat="1" applyFont="1" applyFill="1" applyBorder="1"/>
    <xf numFmtId="167" fontId="4" fillId="2" borderId="6" xfId="0" applyNumberFormat="1" applyFont="1" applyFill="1" applyBorder="1" applyAlignment="1">
      <alignment horizontal="center" vertical="center" wrapText="1"/>
    </xf>
    <xf numFmtId="167" fontId="4" fillId="2" borderId="7" xfId="0" applyNumberFormat="1" applyFont="1" applyFill="1" applyBorder="1" applyAlignment="1">
      <alignment horizontal="center"/>
    </xf>
    <xf numFmtId="167" fontId="4" fillId="2" borderId="6" xfId="0" applyNumberFormat="1" applyFont="1" applyFill="1" applyBorder="1" applyAlignment="1">
      <alignment horizontal="center"/>
    </xf>
    <xf numFmtId="167" fontId="4" fillId="2" borderId="0" xfId="0" applyNumberFormat="1" applyFont="1" applyFill="1" applyBorder="1" applyAlignment="1">
      <alignment horizontal="center" vertical="center" wrapText="1"/>
    </xf>
    <xf numFmtId="167" fontId="4" fillId="3" borderId="0" xfId="0" applyNumberFormat="1" applyFont="1" applyFill="1" applyBorder="1" applyAlignment="1">
      <alignment horizontal="center"/>
    </xf>
    <xf numFmtId="167" fontId="4" fillId="0" borderId="0" xfId="0" applyNumberFormat="1" applyFont="1" applyAlignment="1">
      <alignment horizontal="center"/>
    </xf>
    <xf numFmtId="167" fontId="6" fillId="2" borderId="0" xfId="0" applyNumberFormat="1" applyFont="1" applyFill="1" applyBorder="1" applyAlignment="1">
      <alignment horizontal="right"/>
    </xf>
    <xf numFmtId="167" fontId="9" fillId="2" borderId="0" xfId="0" applyNumberFormat="1" applyFont="1" applyFill="1" applyBorder="1" applyAlignment="1">
      <alignment horizontal="right"/>
    </xf>
    <xf numFmtId="167" fontId="12" fillId="2" borderId="0" xfId="0" applyNumberFormat="1" applyFont="1" applyFill="1" applyBorder="1" applyAlignment="1">
      <alignment horizontal="right"/>
    </xf>
    <xf numFmtId="167" fontId="3" fillId="2" borderId="7" xfId="0" applyNumberFormat="1" applyFont="1" applyFill="1" applyBorder="1"/>
    <xf numFmtId="167" fontId="3" fillId="2" borderId="6" xfId="0" applyNumberFormat="1" applyFont="1" applyFill="1" applyBorder="1"/>
    <xf numFmtId="167" fontId="3" fillId="2" borderId="0" xfId="0" applyNumberFormat="1" applyFont="1" applyFill="1"/>
    <xf numFmtId="167" fontId="3" fillId="0" borderId="0" xfId="0" applyNumberFormat="1" applyFont="1"/>
    <xf numFmtId="0" fontId="3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9" borderId="1" xfId="0" applyFont="1" applyFill="1" applyBorder="1"/>
    <xf numFmtId="0" fontId="11" fillId="9" borderId="3" xfId="0" applyFont="1" applyFill="1" applyBorder="1"/>
    <xf numFmtId="0" fontId="4" fillId="9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167" fontId="11" fillId="9" borderId="2" xfId="0" applyNumberFormat="1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 vertical="center" wrapText="1"/>
    </xf>
    <xf numFmtId="167" fontId="4" fillId="9" borderId="2" xfId="0" applyNumberFormat="1" applyFont="1" applyFill="1" applyBorder="1" applyAlignment="1">
      <alignment horizontal="center" vertical="center" wrapText="1"/>
    </xf>
    <xf numFmtId="0" fontId="11" fillId="9" borderId="1" xfId="0" applyFont="1" applyFill="1" applyBorder="1"/>
    <xf numFmtId="0" fontId="16" fillId="9" borderId="2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0" fontId="3" fillId="4" borderId="7" xfId="0" applyFont="1" applyFill="1" applyBorder="1"/>
    <xf numFmtId="0" fontId="3" fillId="0" borderId="15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167" fontId="4" fillId="5" borderId="2" xfId="0" applyNumberFormat="1" applyFont="1" applyFill="1" applyBorder="1" applyAlignment="1">
      <alignment horizontal="center" vertical="center" wrapText="1"/>
    </xf>
    <xf numFmtId="167" fontId="3" fillId="3" borderId="6" xfId="0" applyNumberFormat="1" applyFont="1" applyFill="1" applyBorder="1"/>
    <xf numFmtId="167" fontId="3" fillId="3" borderId="0" xfId="0" applyNumberFormat="1" applyFont="1" applyFill="1" applyBorder="1"/>
    <xf numFmtId="167" fontId="9" fillId="9" borderId="2" xfId="0" applyNumberFormat="1" applyFont="1" applyFill="1" applyBorder="1" applyAlignment="1">
      <alignment horizontal="center" vertical="center" wrapText="1"/>
    </xf>
    <xf numFmtId="164" fontId="4" fillId="9" borderId="2" xfId="0" applyNumberFormat="1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0" fontId="21" fillId="2" borderId="0" xfId="0" applyFont="1" applyFill="1" applyAlignment="1">
      <alignment wrapText="1"/>
    </xf>
    <xf numFmtId="0" fontId="4" fillId="9" borderId="1" xfId="0" applyFont="1" applyFill="1" applyBorder="1"/>
    <xf numFmtId="44" fontId="11" fillId="0" borderId="0" xfId="0" applyNumberFormat="1" applyFont="1" applyFill="1" applyBorder="1" applyAlignment="1">
      <alignment horizontal="center"/>
    </xf>
    <xf numFmtId="44" fontId="4" fillId="0" borderId="0" xfId="0" applyNumberFormat="1" applyFont="1" applyFill="1" applyBorder="1" applyAlignment="1">
      <alignment horizontal="center"/>
    </xf>
    <xf numFmtId="0" fontId="9" fillId="9" borderId="1" xfId="0" applyFont="1" applyFill="1" applyBorder="1"/>
    <xf numFmtId="0" fontId="17" fillId="0" borderId="2" xfId="0" applyFont="1" applyFill="1" applyBorder="1" applyAlignment="1">
      <alignment horizontal="center"/>
    </xf>
    <xf numFmtId="0" fontId="3" fillId="0" borderId="2" xfId="0" applyFont="1" applyFill="1" applyBorder="1"/>
    <xf numFmtId="167" fontId="9" fillId="2" borderId="0" xfId="0" applyNumberFormat="1" applyFont="1" applyFill="1"/>
    <xf numFmtId="167" fontId="3" fillId="0" borderId="0" xfId="2" applyNumberFormat="1" applyFont="1" applyFill="1" applyBorder="1" applyAlignment="1">
      <alignment horizontal="center"/>
    </xf>
    <xf numFmtId="167" fontId="11" fillId="3" borderId="0" xfId="2" applyNumberFormat="1" applyFont="1" applyFill="1" applyBorder="1" applyAlignment="1">
      <alignment horizontal="center"/>
    </xf>
    <xf numFmtId="0" fontId="28" fillId="9" borderId="1" xfId="0" applyFont="1" applyFill="1" applyBorder="1"/>
    <xf numFmtId="167" fontId="4" fillId="0" borderId="0" xfId="0" applyNumberFormat="1" applyFont="1" applyFill="1" applyBorder="1" applyAlignment="1">
      <alignment horizontal="center"/>
    </xf>
    <xf numFmtId="165" fontId="4" fillId="0" borderId="0" xfId="1" applyNumberFormat="1" applyFont="1" applyFill="1" applyAlignment="1">
      <alignment horizontal="left"/>
    </xf>
    <xf numFmtId="0" fontId="3" fillId="0" borderId="0" xfId="1" applyFont="1" applyFill="1" applyBorder="1"/>
    <xf numFmtId="0" fontId="4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167" fontId="4" fillId="0" borderId="2" xfId="0" applyNumberFormat="1" applyFont="1" applyFill="1" applyBorder="1" applyAlignment="1">
      <alignment horizontal="right"/>
    </xf>
    <xf numFmtId="0" fontId="3" fillId="3" borderId="2" xfId="2" applyFont="1" applyFill="1" applyBorder="1" applyAlignment="1">
      <alignment horizontal="center" vertical="center"/>
    </xf>
    <xf numFmtId="0" fontId="4" fillId="9" borderId="2" xfId="2" applyFont="1" applyFill="1" applyBorder="1" applyAlignment="1">
      <alignment horizontal="center" vertical="center" wrapText="1"/>
    </xf>
    <xf numFmtId="164" fontId="3" fillId="0" borderId="0" xfId="2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64" fontId="4" fillId="0" borderId="2" xfId="2" applyNumberFormat="1" applyFont="1" applyFill="1" applyBorder="1" applyAlignment="1">
      <alignment horizontal="center" vertical="center" wrapText="1"/>
    </xf>
    <xf numFmtId="0" fontId="3" fillId="4" borderId="7" xfId="1" applyFont="1" applyFill="1" applyBorder="1"/>
    <xf numFmtId="0" fontId="4" fillId="9" borderId="9" xfId="1" applyFont="1" applyFill="1" applyBorder="1" applyAlignment="1">
      <alignment horizontal="center" vertical="center" wrapText="1"/>
    </xf>
    <xf numFmtId="0" fontId="11" fillId="9" borderId="3" xfId="1" applyFont="1" applyFill="1" applyBorder="1"/>
    <xf numFmtId="0" fontId="11" fillId="9" borderId="1" xfId="1" applyFont="1" applyFill="1" applyBorder="1"/>
    <xf numFmtId="0" fontId="9" fillId="9" borderId="1" xfId="1" applyFont="1" applyFill="1" applyBorder="1" applyAlignment="1">
      <alignment horizontal="center"/>
    </xf>
    <xf numFmtId="0" fontId="11" fillId="9" borderId="2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17" fillId="0" borderId="5" xfId="1" applyFont="1" applyFill="1" applyBorder="1" applyAlignment="1">
      <alignment horizontal="center"/>
    </xf>
    <xf numFmtId="0" fontId="16" fillId="8" borderId="2" xfId="1" applyFont="1" applyFill="1" applyBorder="1" applyAlignment="1">
      <alignment horizontal="center" vertical="center" wrapText="1"/>
    </xf>
    <xf numFmtId="167" fontId="4" fillId="2" borderId="0" xfId="1" applyNumberFormat="1" applyFont="1" applyFill="1" applyBorder="1" applyAlignment="1">
      <alignment horizontal="center"/>
    </xf>
    <xf numFmtId="167" fontId="3" fillId="2" borderId="0" xfId="1" applyNumberFormat="1" applyFont="1" applyFill="1" applyBorder="1"/>
    <xf numFmtId="167" fontId="5" fillId="2" borderId="0" xfId="1" applyNumberFormat="1" applyFont="1" applyFill="1" applyBorder="1" applyAlignment="1">
      <alignment horizontal="left"/>
    </xf>
    <xf numFmtId="167" fontId="4" fillId="2" borderId="0" xfId="1" applyNumberFormat="1" applyFont="1" applyFill="1" applyAlignment="1">
      <alignment horizontal="center"/>
    </xf>
    <xf numFmtId="167" fontId="9" fillId="2" borderId="0" xfId="1" applyNumberFormat="1" applyFont="1" applyFill="1" applyBorder="1" applyAlignment="1">
      <alignment horizontal="right"/>
    </xf>
    <xf numFmtId="167" fontId="4" fillId="9" borderId="2" xfId="1" applyNumberFormat="1" applyFont="1" applyFill="1" applyBorder="1" applyAlignment="1">
      <alignment horizontal="center" vertical="center" wrapText="1"/>
    </xf>
    <xf numFmtId="167" fontId="11" fillId="9" borderId="2" xfId="1" applyNumberFormat="1" applyFont="1" applyFill="1" applyBorder="1" applyAlignment="1">
      <alignment horizontal="center"/>
    </xf>
    <xf numFmtId="167" fontId="11" fillId="2" borderId="0" xfId="1" applyNumberFormat="1" applyFont="1" applyFill="1" applyBorder="1" applyAlignment="1">
      <alignment horizontal="center"/>
    </xf>
    <xf numFmtId="167" fontId="12" fillId="2" borderId="0" xfId="1" applyNumberFormat="1" applyFont="1" applyFill="1" applyBorder="1" applyAlignment="1">
      <alignment horizontal="right"/>
    </xf>
    <xf numFmtId="167" fontId="3" fillId="2" borderId="0" xfId="1" applyNumberFormat="1" applyFont="1" applyFill="1" applyBorder="1" applyAlignment="1">
      <alignment horizontal="center"/>
    </xf>
    <xf numFmtId="167" fontId="4" fillId="2" borderId="6" xfId="1" applyNumberFormat="1" applyFont="1" applyFill="1" applyBorder="1" applyAlignment="1">
      <alignment horizontal="center" vertical="center" wrapText="1"/>
    </xf>
    <xf numFmtId="167" fontId="4" fillId="2" borderId="7" xfId="1" applyNumberFormat="1" applyFont="1" applyFill="1" applyBorder="1" applyAlignment="1">
      <alignment horizontal="center"/>
    </xf>
    <xf numFmtId="167" fontId="3" fillId="2" borderId="7" xfId="1" applyNumberFormat="1" applyFont="1" applyFill="1" applyBorder="1"/>
    <xf numFmtId="167" fontId="4" fillId="2" borderId="6" xfId="1" applyNumberFormat="1" applyFont="1" applyFill="1" applyBorder="1" applyAlignment="1">
      <alignment horizontal="center"/>
    </xf>
    <xf numFmtId="167" fontId="3" fillId="2" borderId="6" xfId="1" applyNumberFormat="1" applyFont="1" applyFill="1" applyBorder="1"/>
    <xf numFmtId="167" fontId="4" fillId="2" borderId="0" xfId="1" applyNumberFormat="1" applyFont="1" applyFill="1" applyBorder="1"/>
    <xf numFmtId="167" fontId="3" fillId="2" borderId="0" xfId="1" applyNumberFormat="1" applyFont="1" applyFill="1"/>
    <xf numFmtId="167" fontId="4" fillId="3" borderId="0" xfId="1" applyNumberFormat="1" applyFont="1" applyFill="1" applyBorder="1" applyAlignment="1">
      <alignment horizontal="center"/>
    </xf>
    <xf numFmtId="167" fontId="4" fillId="0" borderId="0" xfId="1" applyNumberFormat="1" applyFont="1" applyAlignment="1">
      <alignment horizontal="center"/>
    </xf>
    <xf numFmtId="167" fontId="3" fillId="0" borderId="0" xfId="1" applyNumberFormat="1" applyFont="1"/>
    <xf numFmtId="0" fontId="23" fillId="0" borderId="2" xfId="1" applyFont="1" applyFill="1" applyBorder="1" applyAlignment="1">
      <alignment horizontal="center"/>
    </xf>
    <xf numFmtId="167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0" fontId="23" fillId="0" borderId="0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7" fontId="4" fillId="0" borderId="5" xfId="0" applyNumberFormat="1" applyFont="1" applyFill="1" applyBorder="1" applyAlignment="1">
      <alignment horizontal="right"/>
    </xf>
    <xf numFmtId="167" fontId="3" fillId="3" borderId="2" xfId="2" applyNumberFormat="1" applyFont="1" applyFill="1" applyBorder="1" applyAlignment="1">
      <alignment horizontal="right" vertical="center" wrapText="1"/>
    </xf>
    <xf numFmtId="167" fontId="4" fillId="0" borderId="2" xfId="1" applyNumberFormat="1" applyFont="1" applyFill="1" applyBorder="1" applyAlignment="1">
      <alignment horizontal="right"/>
    </xf>
    <xf numFmtId="167" fontId="4" fillId="0" borderId="5" xfId="1" applyNumberFormat="1" applyFont="1" applyFill="1" applyBorder="1" applyAlignment="1">
      <alignment horizontal="right"/>
    </xf>
    <xf numFmtId="0" fontId="33" fillId="2" borderId="0" xfId="0" applyFont="1" applyFill="1" applyBorder="1" applyAlignment="1">
      <alignment vertical="center" wrapText="1"/>
    </xf>
    <xf numFmtId="167" fontId="4" fillId="2" borderId="0" xfId="2" applyNumberFormat="1" applyFont="1" applyFill="1" applyBorder="1" applyAlignment="1">
      <alignment horizontal="center"/>
    </xf>
    <xf numFmtId="167" fontId="3" fillId="2" borderId="0" xfId="2" applyNumberFormat="1" applyFont="1" applyFill="1" applyBorder="1"/>
    <xf numFmtId="167" fontId="5" fillId="2" borderId="0" xfId="2" applyNumberFormat="1" applyFont="1" applyFill="1" applyBorder="1" applyAlignment="1">
      <alignment horizontal="left"/>
    </xf>
    <xf numFmtId="167" fontId="6" fillId="2" borderId="0" xfId="2" applyNumberFormat="1" applyFont="1" applyFill="1" applyBorder="1" applyAlignment="1">
      <alignment horizontal="right"/>
    </xf>
    <xf numFmtId="167" fontId="4" fillId="2" borderId="0" xfId="2" applyNumberFormat="1" applyFont="1" applyFill="1" applyAlignment="1">
      <alignment horizontal="center"/>
    </xf>
    <xf numFmtId="167" fontId="9" fillId="2" borderId="0" xfId="2" applyNumberFormat="1" applyFont="1" applyFill="1" applyBorder="1" applyAlignment="1">
      <alignment horizontal="right"/>
    </xf>
    <xf numFmtId="167" fontId="11" fillId="2" borderId="0" xfId="2" applyNumberFormat="1" applyFont="1" applyFill="1" applyBorder="1" applyAlignment="1">
      <alignment horizontal="center"/>
    </xf>
    <xf numFmtId="167" fontId="3" fillId="2" borderId="0" xfId="2" applyNumberFormat="1" applyFont="1" applyFill="1" applyBorder="1" applyAlignment="1">
      <alignment horizontal="center"/>
    </xf>
    <xf numFmtId="167" fontId="4" fillId="2" borderId="6" xfId="2" applyNumberFormat="1" applyFont="1" applyFill="1" applyBorder="1" applyAlignment="1">
      <alignment horizontal="center" vertical="center" wrapText="1"/>
    </xf>
    <xf numFmtId="167" fontId="4" fillId="2" borderId="6" xfId="2" applyNumberFormat="1" applyFont="1" applyFill="1" applyBorder="1" applyAlignment="1">
      <alignment horizontal="center"/>
    </xf>
    <xf numFmtId="167" fontId="3" fillId="2" borderId="6" xfId="2" applyNumberFormat="1" applyFont="1" applyFill="1" applyBorder="1"/>
    <xf numFmtId="167" fontId="4" fillId="3" borderId="0" xfId="2" applyNumberFormat="1" applyFont="1" applyFill="1" applyBorder="1" applyAlignment="1">
      <alignment horizontal="center"/>
    </xf>
    <xf numFmtId="167" fontId="4" fillId="3" borderId="6" xfId="2" applyNumberFormat="1" applyFont="1" applyFill="1" applyBorder="1" applyAlignment="1">
      <alignment horizontal="center"/>
    </xf>
    <xf numFmtId="167" fontId="4" fillId="0" borderId="0" xfId="2" applyNumberFormat="1" applyFont="1" applyAlignment="1">
      <alignment horizontal="center"/>
    </xf>
    <xf numFmtId="0" fontId="3" fillId="2" borderId="0" xfId="7" applyFont="1" applyFill="1" applyBorder="1"/>
    <xf numFmtId="0" fontId="4" fillId="2" borderId="0" xfId="7" applyFont="1" applyFill="1" applyBorder="1" applyAlignment="1">
      <alignment horizontal="center"/>
    </xf>
    <xf numFmtId="0" fontId="3" fillId="3" borderId="0" xfId="7" applyFont="1" applyFill="1" applyBorder="1"/>
    <xf numFmtId="0" fontId="3" fillId="0" borderId="0" xfId="7" applyFont="1"/>
    <xf numFmtId="0" fontId="4" fillId="0" borderId="0" xfId="7" applyFont="1" applyAlignment="1">
      <alignment horizontal="center"/>
    </xf>
    <xf numFmtId="0" fontId="3" fillId="2" borderId="0" xfId="7" applyFont="1" applyFill="1" applyBorder="1" applyAlignment="1">
      <alignment horizontal="left"/>
    </xf>
    <xf numFmtId="0" fontId="8" fillId="2" borderId="0" xfId="7" applyFont="1" applyFill="1" applyBorder="1" applyAlignment="1">
      <alignment horizontal="center"/>
    </xf>
    <xf numFmtId="0" fontId="4" fillId="2" borderId="0" xfId="7" applyFont="1" applyFill="1" applyAlignment="1">
      <alignment horizontal="center"/>
    </xf>
    <xf numFmtId="0" fontId="3" fillId="2" borderId="0" xfId="7" applyFont="1" applyFill="1" applyBorder="1" applyAlignment="1">
      <alignment horizontal="center"/>
    </xf>
    <xf numFmtId="0" fontId="3" fillId="2" borderId="0" xfId="7" applyFont="1" applyFill="1"/>
    <xf numFmtId="0" fontId="7" fillId="2" borderId="0" xfId="7" applyFont="1" applyFill="1" applyBorder="1" applyAlignment="1">
      <alignment horizontal="center"/>
    </xf>
    <xf numFmtId="0" fontId="10" fillId="4" borderId="1" xfId="7" applyFont="1" applyFill="1" applyBorder="1" applyAlignment="1">
      <alignment vertical="center"/>
    </xf>
    <xf numFmtId="0" fontId="3" fillId="4" borderId="1" xfId="7" applyFont="1" applyFill="1" applyBorder="1"/>
    <xf numFmtId="0" fontId="4" fillId="4" borderId="1" xfId="7" applyFont="1" applyFill="1" applyBorder="1" applyAlignment="1">
      <alignment horizontal="center"/>
    </xf>
    <xf numFmtId="0" fontId="4" fillId="5" borderId="2" xfId="7" applyFont="1" applyFill="1" applyBorder="1" applyAlignment="1">
      <alignment horizontal="center" vertical="center" wrapText="1"/>
    </xf>
    <xf numFmtId="0" fontId="3" fillId="0" borderId="0" xfId="7" applyFont="1" applyAlignment="1">
      <alignment horizontal="center"/>
    </xf>
    <xf numFmtId="0" fontId="11" fillId="5" borderId="3" xfId="7" applyFont="1" applyFill="1" applyBorder="1"/>
    <xf numFmtId="0" fontId="3" fillId="5" borderId="1" xfId="7" applyFont="1" applyFill="1" applyBorder="1"/>
    <xf numFmtId="0" fontId="4" fillId="5" borderId="1" xfId="7" applyFont="1" applyFill="1" applyBorder="1" applyAlignment="1">
      <alignment horizontal="center"/>
    </xf>
    <xf numFmtId="0" fontId="11" fillId="2" borderId="0" xfId="7" applyFont="1" applyFill="1" applyBorder="1"/>
    <xf numFmtId="0" fontId="11" fillId="2" borderId="0" xfId="7" applyFont="1" applyFill="1" applyBorder="1" applyAlignment="1">
      <alignment horizontal="center"/>
    </xf>
    <xf numFmtId="0" fontId="13" fillId="2" borderId="0" xfId="7" applyFont="1" applyFill="1" applyBorder="1"/>
    <xf numFmtId="0" fontId="9" fillId="2" borderId="0" xfId="7" applyFont="1" applyFill="1" applyBorder="1"/>
    <xf numFmtId="0" fontId="4" fillId="2" borderId="0" xfId="7" applyFont="1" applyFill="1" applyBorder="1"/>
    <xf numFmtId="0" fontId="4" fillId="2" borderId="0" xfId="7" applyFont="1" applyFill="1" applyBorder="1" applyAlignment="1">
      <alignment horizontal="left"/>
    </xf>
    <xf numFmtId="0" fontId="11" fillId="5" borderId="1" xfId="7" applyFont="1" applyFill="1" applyBorder="1"/>
    <xf numFmtId="0" fontId="9" fillId="5" borderId="1" xfId="7" applyFont="1" applyFill="1" applyBorder="1" applyAlignment="1">
      <alignment horizontal="center"/>
    </xf>
    <xf numFmtId="0" fontId="9" fillId="2" borderId="0" xfId="7" applyFont="1" applyFill="1" applyBorder="1" applyAlignment="1">
      <alignment horizontal="center"/>
    </xf>
    <xf numFmtId="0" fontId="15" fillId="2" borderId="0" xfId="7" applyFont="1" applyFill="1" applyBorder="1"/>
    <xf numFmtId="0" fontId="28" fillId="2" borderId="0" xfId="7" applyFont="1" applyFill="1" applyBorder="1"/>
    <xf numFmtId="0" fontId="19" fillId="3" borderId="0" xfId="7" applyFill="1"/>
    <xf numFmtId="0" fontId="10" fillId="4" borderId="3" xfId="7" applyFont="1" applyFill="1" applyBorder="1" applyAlignment="1">
      <alignment vertical="center"/>
    </xf>
    <xf numFmtId="0" fontId="16" fillId="5" borderId="2" xfId="7" applyFont="1" applyFill="1" applyBorder="1" applyAlignment="1">
      <alignment horizontal="center" vertical="center" wrapText="1"/>
    </xf>
    <xf numFmtId="0" fontId="4" fillId="2" borderId="8" xfId="7" applyFont="1" applyFill="1" applyBorder="1" applyAlignment="1">
      <alignment horizontal="center" vertical="center"/>
    </xf>
    <xf numFmtId="0" fontId="4" fillId="5" borderId="5" xfId="7" applyFont="1" applyFill="1" applyBorder="1" applyAlignment="1">
      <alignment horizontal="center" vertical="center" wrapText="1"/>
    </xf>
    <xf numFmtId="0" fontId="10" fillId="2" borderId="6" xfId="7" applyFont="1" applyFill="1" applyBorder="1" applyAlignment="1">
      <alignment vertical="center"/>
    </xf>
    <xf numFmtId="0" fontId="3" fillId="2" borderId="6" xfId="7" applyFont="1" applyFill="1" applyBorder="1"/>
    <xf numFmtId="0" fontId="4" fillId="2" borderId="6" xfId="7" applyFont="1" applyFill="1" applyBorder="1" applyAlignment="1">
      <alignment horizontal="center" vertical="center" wrapText="1"/>
    </xf>
    <xf numFmtId="0" fontId="4" fillId="2" borderId="0" xfId="7" applyFont="1" applyFill="1" applyBorder="1" applyAlignment="1">
      <alignment horizontal="center" vertical="center"/>
    </xf>
    <xf numFmtId="0" fontId="4" fillId="2" borderId="0" xfId="7" applyFont="1" applyFill="1" applyBorder="1" applyAlignment="1"/>
    <xf numFmtId="165" fontId="4" fillId="2" borderId="0" xfId="7" applyNumberFormat="1" applyFont="1" applyFill="1" applyAlignment="1">
      <alignment horizontal="left"/>
    </xf>
    <xf numFmtId="0" fontId="4" fillId="2" borderId="7" xfId="7" applyFont="1" applyFill="1" applyBorder="1"/>
    <xf numFmtId="0" fontId="3" fillId="2" borderId="7" xfId="7" applyFont="1" applyFill="1" applyBorder="1"/>
    <xf numFmtId="0" fontId="4" fillId="2" borderId="7" xfId="7" applyFont="1" applyFill="1" applyBorder="1" applyAlignment="1">
      <alignment horizontal="center"/>
    </xf>
    <xf numFmtId="0" fontId="9" fillId="2" borderId="6" xfId="7" applyFont="1" applyFill="1" applyBorder="1"/>
    <xf numFmtId="0" fontId="4" fillId="2" borderId="6" xfId="7" applyFont="1" applyFill="1" applyBorder="1" applyAlignment="1">
      <alignment horizontal="center"/>
    </xf>
    <xf numFmtId="164" fontId="4" fillId="3" borderId="0" xfId="7" applyNumberFormat="1" applyFont="1" applyFill="1" applyBorder="1" applyAlignment="1">
      <alignment horizontal="center"/>
    </xf>
    <xf numFmtId="0" fontId="3" fillId="2" borderId="6" xfId="7" applyFont="1" applyFill="1" applyBorder="1" applyAlignment="1">
      <alignment horizontal="center"/>
    </xf>
    <xf numFmtId="0" fontId="4" fillId="2" borderId="0" xfId="7" applyFont="1" applyFill="1" applyAlignment="1">
      <alignment horizontal="left"/>
    </xf>
    <xf numFmtId="0" fontId="19" fillId="3" borderId="0" xfId="7" applyFill="1" applyAlignment="1">
      <alignment vertical="center"/>
    </xf>
    <xf numFmtId="0" fontId="3" fillId="2" borderId="0" xfId="7" applyFont="1" applyFill="1" applyBorder="1" applyAlignment="1">
      <alignment horizontal="center" vertical="center"/>
    </xf>
    <xf numFmtId="0" fontId="4" fillId="3" borderId="0" xfId="7" applyFont="1" applyFill="1" applyAlignment="1">
      <alignment horizontal="left"/>
    </xf>
    <xf numFmtId="0" fontId="3" fillId="3" borderId="0" xfId="7" applyFont="1" applyFill="1" applyBorder="1" applyAlignment="1">
      <alignment horizontal="center"/>
    </xf>
    <xf numFmtId="0" fontId="4" fillId="3" borderId="0" xfId="7" applyFont="1" applyFill="1" applyBorder="1" applyAlignment="1">
      <alignment horizontal="center"/>
    </xf>
    <xf numFmtId="0" fontId="9" fillId="2" borderId="6" xfId="7" applyFont="1" applyFill="1" applyBorder="1" applyAlignment="1"/>
    <xf numFmtId="0" fontId="4" fillId="3" borderId="6" xfId="7" applyFont="1" applyFill="1" applyBorder="1" applyAlignment="1">
      <alignment horizontal="left"/>
    </xf>
    <xf numFmtId="0" fontId="3" fillId="3" borderId="6" xfId="7" applyFont="1" applyFill="1" applyBorder="1"/>
    <xf numFmtId="0" fontId="3" fillId="3" borderId="6" xfId="7" applyFont="1" applyFill="1" applyBorder="1" applyAlignment="1">
      <alignment horizontal="center"/>
    </xf>
    <xf numFmtId="0" fontId="4" fillId="3" borderId="6" xfId="7" applyFont="1" applyFill="1" applyBorder="1" applyAlignment="1">
      <alignment horizontal="center"/>
    </xf>
    <xf numFmtId="0" fontId="9" fillId="2" borderId="0" xfId="7" applyFont="1" applyFill="1" applyBorder="1" applyAlignment="1"/>
    <xf numFmtId="0" fontId="4" fillId="3" borderId="0" xfId="7" applyFont="1" applyFill="1" applyBorder="1" applyAlignment="1"/>
    <xf numFmtId="0" fontId="9" fillId="3" borderId="6" xfId="7" applyFont="1" applyFill="1" applyBorder="1" applyAlignment="1"/>
    <xf numFmtId="0" fontId="35" fillId="3" borderId="6" xfId="10" applyFont="1" applyFill="1" applyBorder="1" applyAlignment="1">
      <alignment horizontal="center"/>
    </xf>
    <xf numFmtId="0" fontId="34" fillId="3" borderId="6" xfId="7" applyFont="1" applyFill="1" applyBorder="1"/>
    <xf numFmtId="0" fontId="9" fillId="3" borderId="0" xfId="7" applyFont="1" applyFill="1" applyBorder="1" applyAlignment="1">
      <alignment horizontal="left"/>
    </xf>
    <xf numFmtId="0" fontId="3" fillId="3" borderId="0" xfId="7" applyFont="1" applyFill="1"/>
    <xf numFmtId="0" fontId="36" fillId="3" borderId="0" xfId="10" applyFont="1" applyFill="1" applyBorder="1" applyAlignment="1">
      <alignment horizontal="center"/>
    </xf>
    <xf numFmtId="0" fontId="22" fillId="3" borderId="0" xfId="7" applyFont="1" applyFill="1" applyAlignment="1">
      <alignment horizontal="left"/>
    </xf>
    <xf numFmtId="0" fontId="20" fillId="3" borderId="0" xfId="7" applyFont="1" applyFill="1" applyAlignment="1">
      <alignment horizontal="left"/>
    </xf>
    <xf numFmtId="0" fontId="20" fillId="3" borderId="0" xfId="7" applyFont="1" applyFill="1"/>
    <xf numFmtId="0" fontId="21" fillId="3" borderId="0" xfId="7" applyFont="1" applyFill="1" applyAlignment="1">
      <alignment horizontal="center"/>
    </xf>
    <xf numFmtId="0" fontId="4" fillId="3" borderId="0" xfId="7" applyFont="1" applyFill="1" applyAlignment="1">
      <alignment horizontal="center"/>
    </xf>
    <xf numFmtId="0" fontId="3" fillId="3" borderId="0" xfId="7" applyFont="1" applyFill="1" applyAlignment="1">
      <alignment horizontal="left"/>
    </xf>
    <xf numFmtId="0" fontId="21" fillId="3" borderId="0" xfId="7" applyFont="1" applyFill="1" applyAlignment="1">
      <alignment horizontal="left"/>
    </xf>
    <xf numFmtId="0" fontId="3" fillId="2" borderId="0" xfId="7" applyFont="1" applyFill="1" applyBorder="1" applyAlignment="1"/>
    <xf numFmtId="0" fontId="3" fillId="0" borderId="0" xfId="7" applyFont="1" applyBorder="1"/>
    <xf numFmtId="0" fontId="3" fillId="4" borderId="1" xfId="7" applyFont="1" applyFill="1" applyBorder="1" applyAlignment="1"/>
    <xf numFmtId="0" fontId="4" fillId="0" borderId="0" xfId="7" applyFont="1" applyBorder="1" applyAlignment="1"/>
    <xf numFmtId="0" fontId="3" fillId="2" borderId="0" xfId="7" applyFont="1" applyFill="1" applyAlignment="1"/>
    <xf numFmtId="0" fontId="11" fillId="2" borderId="0" xfId="7" applyFont="1" applyFill="1" applyBorder="1" applyAlignment="1"/>
    <xf numFmtId="0" fontId="3" fillId="2" borderId="6" xfId="7" applyFont="1" applyFill="1" applyBorder="1" applyAlignment="1"/>
    <xf numFmtId="0" fontId="4" fillId="2" borderId="0" xfId="7" applyFont="1" applyFill="1" applyBorder="1" applyAlignment="1">
      <alignment horizontal="center" vertical="center" wrapText="1"/>
    </xf>
    <xf numFmtId="0" fontId="11" fillId="3" borderId="0" xfId="7" applyFont="1" applyFill="1" applyAlignment="1"/>
    <xf numFmtId="1" fontId="4" fillId="2" borderId="0" xfId="7" applyNumberFormat="1" applyFont="1" applyFill="1" applyBorder="1" applyAlignment="1">
      <alignment horizontal="center"/>
    </xf>
    <xf numFmtId="165" fontId="4" fillId="3" borderId="0" xfId="7" applyNumberFormat="1" applyFont="1" applyFill="1" applyAlignment="1">
      <alignment horizontal="left"/>
    </xf>
    <xf numFmtId="1" fontId="4" fillId="3" borderId="0" xfId="7" applyNumberFormat="1" applyFont="1" applyFill="1" applyBorder="1" applyAlignment="1">
      <alignment horizontal="center"/>
    </xf>
    <xf numFmtId="0" fontId="3" fillId="3" borderId="6" xfId="7" applyFont="1" applyFill="1" applyBorder="1" applyAlignment="1"/>
    <xf numFmtId="0" fontId="3" fillId="3" borderId="6" xfId="7" applyFont="1" applyFill="1" applyBorder="1" applyAlignment="1">
      <alignment wrapText="1"/>
    </xf>
    <xf numFmtId="1" fontId="3" fillId="3" borderId="6" xfId="7" applyNumberFormat="1" applyFont="1" applyFill="1" applyBorder="1" applyAlignment="1">
      <alignment horizontal="center"/>
    </xf>
    <xf numFmtId="0" fontId="11" fillId="3" borderId="0" xfId="7" applyFont="1" applyFill="1" applyAlignment="1">
      <alignment horizontal="center" vertical="center"/>
    </xf>
    <xf numFmtId="0" fontId="19" fillId="3" borderId="0" xfId="7" applyFill="1" applyAlignment="1">
      <alignment horizontal="center" vertical="center"/>
    </xf>
    <xf numFmtId="0" fontId="19" fillId="0" borderId="0" xfId="7" applyAlignment="1">
      <alignment horizontal="center" vertical="center"/>
    </xf>
    <xf numFmtId="0" fontId="3" fillId="2" borderId="0" xfId="7" applyFont="1" applyFill="1" applyBorder="1" applyAlignment="1">
      <alignment vertical="center"/>
    </xf>
    <xf numFmtId="0" fontId="11" fillId="3" borderId="0" xfId="7" applyFont="1" applyFill="1" applyAlignment="1">
      <alignment vertical="center"/>
    </xf>
    <xf numFmtId="0" fontId="19" fillId="0" borderId="0" xfId="7" applyAlignment="1">
      <alignment vertical="center"/>
    </xf>
    <xf numFmtId="0" fontId="10" fillId="3" borderId="0" xfId="7" applyFont="1" applyFill="1" applyBorder="1" applyAlignment="1">
      <alignment vertical="center"/>
    </xf>
    <xf numFmtId="0" fontId="3" fillId="3" borderId="0" xfId="7" applyFont="1" applyFill="1" applyBorder="1" applyAlignment="1"/>
    <xf numFmtId="0" fontId="16" fillId="3" borderId="0" xfId="7" applyFont="1" applyFill="1" applyBorder="1" applyAlignment="1">
      <alignment horizontal="center" vertical="center" wrapText="1"/>
    </xf>
    <xf numFmtId="0" fontId="4" fillId="3" borderId="0" xfId="7" applyFont="1" applyFill="1" applyBorder="1" applyAlignment="1">
      <alignment horizontal="center" vertical="center"/>
    </xf>
    <xf numFmtId="0" fontId="4" fillId="3" borderId="0" xfId="7" applyFont="1" applyFill="1" applyBorder="1" applyAlignment="1">
      <alignment horizontal="center" vertical="center" wrapText="1"/>
    </xf>
    <xf numFmtId="0" fontId="9" fillId="3" borderId="0" xfId="7" applyFont="1" applyFill="1" applyBorder="1" applyAlignment="1">
      <alignment vertical="center"/>
    </xf>
    <xf numFmtId="0" fontId="9" fillId="3" borderId="6" xfId="7" applyFont="1" applyFill="1" applyBorder="1" applyAlignment="1">
      <alignment vertical="center"/>
    </xf>
    <xf numFmtId="0" fontId="4" fillId="3" borderId="6" xfId="7" applyFont="1" applyFill="1" applyBorder="1" applyAlignment="1"/>
    <xf numFmtId="0" fontId="21" fillId="2" borderId="0" xfId="7" applyFont="1" applyFill="1" applyAlignment="1">
      <alignment horizontal="left"/>
    </xf>
    <xf numFmtId="0" fontId="3" fillId="2" borderId="0" xfId="7" applyFont="1" applyFill="1" applyAlignment="1">
      <alignment horizontal="left"/>
    </xf>
    <xf numFmtId="0" fontId="20" fillId="2" borderId="0" xfId="7" applyFont="1" applyFill="1"/>
    <xf numFmtId="0" fontId="21" fillId="2" borderId="0" xfId="7" applyFont="1" applyFill="1" applyAlignment="1">
      <alignment horizontal="center"/>
    </xf>
    <xf numFmtId="0" fontId="20" fillId="2" borderId="0" xfId="7" applyFont="1" applyFill="1" applyAlignment="1">
      <alignment horizontal="left"/>
    </xf>
    <xf numFmtId="0" fontId="22" fillId="2" borderId="0" xfId="7" applyFont="1" applyFill="1" applyAlignment="1">
      <alignment horizontal="left"/>
    </xf>
    <xf numFmtId="0" fontId="3" fillId="0" borderId="0" xfId="7" applyFont="1" applyAlignment="1"/>
    <xf numFmtId="0" fontId="4" fillId="2" borderId="9" xfId="7" applyFont="1" applyFill="1" applyBorder="1" applyAlignment="1">
      <alignment horizontal="center" vertical="center"/>
    </xf>
    <xf numFmtId="0" fontId="4" fillId="2" borderId="0" xfId="7" applyFont="1" applyFill="1" applyBorder="1" applyAlignment="1">
      <alignment horizontal="center" wrapText="1"/>
    </xf>
    <xf numFmtId="0" fontId="3" fillId="3" borderId="0" xfId="7" applyFont="1" applyFill="1" applyBorder="1" applyAlignment="1">
      <alignment vertical="center"/>
    </xf>
    <xf numFmtId="164" fontId="3" fillId="3" borderId="0" xfId="7" applyNumberFormat="1" applyFont="1" applyFill="1" applyBorder="1" applyAlignment="1">
      <alignment horizontal="center"/>
    </xf>
    <xf numFmtId="0" fontId="10" fillId="4" borderId="2" xfId="7" applyFont="1" applyFill="1" applyBorder="1" applyAlignment="1">
      <alignment vertical="center"/>
    </xf>
    <xf numFmtId="0" fontId="3" fillId="4" borderId="2" xfId="7" applyFont="1" applyFill="1" applyBorder="1"/>
    <xf numFmtId="0" fontId="37" fillId="3" borderId="0" xfId="7" applyFont="1" applyFill="1" applyBorder="1"/>
    <xf numFmtId="0" fontId="9" fillId="3" borderId="0" xfId="7" applyFont="1" applyFill="1" applyBorder="1" applyAlignment="1"/>
    <xf numFmtId="0" fontId="9" fillId="3" borderId="0" xfId="7" applyFont="1" applyFill="1" applyBorder="1" applyAlignment="1">
      <alignment horizontal="center"/>
    </xf>
    <xf numFmtId="0" fontId="25" fillId="0" borderId="0" xfId="7" applyFont="1" applyBorder="1"/>
    <xf numFmtId="0" fontId="3" fillId="2" borderId="0" xfId="7" applyFont="1" applyFill="1" applyAlignment="1">
      <alignment vertical="center"/>
    </xf>
    <xf numFmtId="0" fontId="19" fillId="3" borderId="0" xfId="7" applyFill="1" applyBorder="1"/>
    <xf numFmtId="0" fontId="25" fillId="3" borderId="0" xfId="7" applyFont="1" applyFill="1"/>
    <xf numFmtId="0" fontId="38" fillId="3" borderId="0" xfId="7" applyFont="1" applyFill="1"/>
    <xf numFmtId="0" fontId="39" fillId="3" borderId="0" xfId="7" applyFont="1" applyFill="1" applyBorder="1"/>
    <xf numFmtId="0" fontId="25" fillId="3" borderId="0" xfId="7" applyFont="1" applyFill="1" applyBorder="1"/>
    <xf numFmtId="0" fontId="3" fillId="3" borderId="0" xfId="7" applyFont="1" applyFill="1" applyBorder="1" applyAlignment="1">
      <alignment horizontal="left"/>
    </xf>
    <xf numFmtId="167" fontId="4" fillId="2" borderId="0" xfId="7" applyNumberFormat="1" applyFont="1" applyFill="1" applyBorder="1" applyAlignment="1">
      <alignment horizontal="center"/>
    </xf>
    <xf numFmtId="167" fontId="5" fillId="2" borderId="0" xfId="7" applyNumberFormat="1" applyFont="1" applyFill="1" applyBorder="1" applyAlignment="1">
      <alignment horizontal="left"/>
    </xf>
    <xf numFmtId="167" fontId="4" fillId="2" borderId="0" xfId="7" applyNumberFormat="1" applyFont="1" applyFill="1" applyAlignment="1">
      <alignment horizontal="center"/>
    </xf>
    <xf numFmtId="167" fontId="4" fillId="5" borderId="2" xfId="7" applyNumberFormat="1" applyFont="1" applyFill="1" applyBorder="1" applyAlignment="1">
      <alignment horizontal="center" vertical="center" wrapText="1"/>
    </xf>
    <xf numFmtId="167" fontId="11" fillId="2" borderId="0" xfId="7" applyNumberFormat="1" applyFont="1" applyFill="1" applyBorder="1" applyAlignment="1">
      <alignment horizontal="center"/>
    </xf>
    <xf numFmtId="167" fontId="3" fillId="2" borderId="0" xfId="7" applyNumberFormat="1" applyFont="1" applyFill="1" applyBorder="1" applyAlignment="1">
      <alignment horizontal="center"/>
    </xf>
    <xf numFmtId="167" fontId="4" fillId="2" borderId="6" xfId="7" applyNumberFormat="1" applyFont="1" applyFill="1" applyBorder="1" applyAlignment="1">
      <alignment horizontal="center" vertical="center" wrapText="1"/>
    </xf>
    <xf numFmtId="167" fontId="4" fillId="2" borderId="6" xfId="7" applyNumberFormat="1" applyFont="1" applyFill="1" applyBorder="1" applyAlignment="1">
      <alignment horizontal="center"/>
    </xf>
    <xf numFmtId="167" fontId="4" fillId="3" borderId="0" xfId="7" applyNumberFormat="1" applyFont="1" applyFill="1" applyBorder="1" applyAlignment="1">
      <alignment horizontal="center"/>
    </xf>
    <xf numFmtId="167" fontId="4" fillId="3" borderId="6" xfId="7" applyNumberFormat="1" applyFont="1" applyFill="1" applyBorder="1" applyAlignment="1">
      <alignment horizontal="center"/>
    </xf>
    <xf numFmtId="167" fontId="4" fillId="3" borderId="0" xfId="7" applyNumberFormat="1" applyFont="1" applyFill="1" applyAlignment="1">
      <alignment horizontal="center"/>
    </xf>
    <xf numFmtId="167" fontId="4" fillId="0" borderId="0" xfId="7" applyNumberFormat="1" applyFont="1" applyAlignment="1">
      <alignment horizontal="center"/>
    </xf>
    <xf numFmtId="167" fontId="3" fillId="2" borderId="0" xfId="7" applyNumberFormat="1" applyFont="1" applyFill="1" applyBorder="1"/>
    <xf numFmtId="167" fontId="6" fillId="2" borderId="0" xfId="7" applyNumberFormat="1" applyFont="1" applyFill="1" applyBorder="1" applyAlignment="1">
      <alignment horizontal="right"/>
    </xf>
    <xf numFmtId="167" fontId="9" fillId="2" borderId="0" xfId="7" applyNumberFormat="1" applyFont="1" applyFill="1" applyBorder="1" applyAlignment="1">
      <alignment horizontal="right"/>
    </xf>
    <xf numFmtId="167" fontId="12" fillId="2" borderId="0" xfId="7" applyNumberFormat="1" applyFont="1" applyFill="1" applyBorder="1" applyAlignment="1">
      <alignment horizontal="right"/>
    </xf>
    <xf numFmtId="167" fontId="3" fillId="3" borderId="0" xfId="7" applyNumberFormat="1" applyFont="1" applyFill="1"/>
    <xf numFmtId="167" fontId="3" fillId="0" borderId="0" xfId="7" applyNumberFormat="1" applyFont="1"/>
    <xf numFmtId="0" fontId="11" fillId="5" borderId="2" xfId="7" applyFont="1" applyFill="1" applyBorder="1" applyAlignment="1">
      <alignment horizontal="center"/>
    </xf>
    <xf numFmtId="0" fontId="4" fillId="2" borderId="2" xfId="7" applyFont="1" applyFill="1" applyBorder="1" applyAlignment="1">
      <alignment horizontal="center"/>
    </xf>
    <xf numFmtId="0" fontId="3" fillId="2" borderId="2" xfId="7" applyFont="1" applyFill="1" applyBorder="1" applyAlignment="1">
      <alignment horizontal="center"/>
    </xf>
    <xf numFmtId="0" fontId="16" fillId="9" borderId="2" xfId="7" applyFont="1" applyFill="1" applyBorder="1" applyAlignment="1">
      <alignment horizontal="center" vertical="center" wrapText="1"/>
    </xf>
    <xf numFmtId="0" fontId="16" fillId="9" borderId="5" xfId="7" applyFont="1" applyFill="1" applyBorder="1" applyAlignment="1">
      <alignment horizontal="center" vertical="center" wrapText="1"/>
    </xf>
    <xf numFmtId="0" fontId="4" fillId="9" borderId="5" xfId="7" applyFont="1" applyFill="1" applyBorder="1" applyAlignment="1">
      <alignment horizontal="center" vertical="center" wrapText="1"/>
    </xf>
    <xf numFmtId="167" fontId="4" fillId="9" borderId="2" xfId="7" applyNumberFormat="1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/>
    </xf>
    <xf numFmtId="0" fontId="4" fillId="0" borderId="0" xfId="7" applyFont="1" applyFill="1" applyBorder="1" applyAlignment="1">
      <alignment horizontal="center" vertical="center"/>
    </xf>
    <xf numFmtId="167" fontId="4" fillId="0" borderId="2" xfId="7" applyNumberFormat="1" applyFont="1" applyFill="1" applyBorder="1" applyAlignment="1">
      <alignment horizontal="right"/>
    </xf>
    <xf numFmtId="0" fontId="4" fillId="0" borderId="2" xfId="7" applyFont="1" applyFill="1" applyBorder="1" applyAlignment="1">
      <alignment horizontal="center"/>
    </xf>
    <xf numFmtId="167" fontId="4" fillId="2" borderId="0" xfId="7" applyNumberFormat="1" applyFont="1" applyFill="1" applyBorder="1" applyAlignment="1">
      <alignment horizontal="right"/>
    </xf>
    <xf numFmtId="0" fontId="4" fillId="3" borderId="1" xfId="7" applyFont="1" applyFill="1" applyBorder="1" applyAlignment="1">
      <alignment horizontal="left"/>
    </xf>
    <xf numFmtId="167" fontId="9" fillId="9" borderId="9" xfId="0" applyNumberFormat="1" applyFont="1" applyFill="1" applyBorder="1" applyAlignment="1">
      <alignment horizontal="center" vertical="center" wrapText="1"/>
    </xf>
    <xf numFmtId="0" fontId="3" fillId="0" borderId="3" xfId="7" applyFont="1" applyFill="1" applyBorder="1" applyAlignment="1">
      <alignment horizontal="center"/>
    </xf>
    <xf numFmtId="0" fontId="3" fillId="0" borderId="2" xfId="7" applyFont="1" applyFill="1" applyBorder="1" applyAlignment="1">
      <alignment horizontal="center"/>
    </xf>
    <xf numFmtId="167" fontId="4" fillId="0" borderId="4" xfId="7" applyNumberFormat="1" applyFont="1" applyFill="1" applyBorder="1" applyAlignment="1">
      <alignment horizontal="right"/>
    </xf>
    <xf numFmtId="167" fontId="4" fillId="0" borderId="0" xfId="7" applyNumberFormat="1" applyFont="1" applyFill="1" applyBorder="1" applyAlignment="1">
      <alignment horizontal="right"/>
    </xf>
    <xf numFmtId="0" fontId="4" fillId="9" borderId="2" xfId="7" applyFont="1" applyFill="1" applyBorder="1" applyAlignment="1">
      <alignment horizontal="center" vertical="center" wrapText="1"/>
    </xf>
    <xf numFmtId="0" fontId="3" fillId="0" borderId="4" xfId="7" applyFont="1" applyFill="1" applyBorder="1" applyAlignment="1">
      <alignment horizontal="center"/>
    </xf>
    <xf numFmtId="0" fontId="3" fillId="0" borderId="1" xfId="7" applyFont="1" applyFill="1" applyBorder="1"/>
    <xf numFmtId="0" fontId="16" fillId="9" borderId="9" xfId="7" applyFont="1" applyFill="1" applyBorder="1" applyAlignment="1">
      <alignment horizontal="center" vertical="center" wrapText="1"/>
    </xf>
    <xf numFmtId="0" fontId="4" fillId="9" borderId="9" xfId="7" applyFont="1" applyFill="1" applyBorder="1" applyAlignment="1">
      <alignment horizontal="center" vertical="center" wrapText="1"/>
    </xf>
    <xf numFmtId="167" fontId="4" fillId="9" borderId="9" xfId="7" applyNumberFormat="1" applyFont="1" applyFill="1" applyBorder="1" applyAlignment="1">
      <alignment horizontal="center" vertical="center" wrapText="1"/>
    </xf>
    <xf numFmtId="0" fontId="3" fillId="9" borderId="1" xfId="7" applyFont="1" applyFill="1" applyBorder="1"/>
    <xf numFmtId="0" fontId="3" fillId="4" borderId="7" xfId="7" applyFont="1" applyFill="1" applyBorder="1"/>
    <xf numFmtId="0" fontId="40" fillId="2" borderId="24" xfId="7" applyFont="1" applyFill="1" applyBorder="1" applyAlignment="1"/>
    <xf numFmtId="167" fontId="4" fillId="2" borderId="0" xfId="7" applyNumberFormat="1" applyFont="1" applyFill="1" applyBorder="1" applyAlignment="1">
      <alignment horizontal="center" vertical="center"/>
    </xf>
    <xf numFmtId="167" fontId="4" fillId="3" borderId="0" xfId="7" applyNumberFormat="1" applyFont="1" applyFill="1" applyBorder="1" applyAlignment="1">
      <alignment horizontal="center" vertical="center"/>
    </xf>
    <xf numFmtId="167" fontId="3" fillId="2" borderId="0" xfId="7" applyNumberFormat="1" applyFont="1" applyFill="1"/>
    <xf numFmtId="0" fontId="11" fillId="9" borderId="3" xfId="7" applyFont="1" applyFill="1" applyBorder="1"/>
    <xf numFmtId="0" fontId="11" fillId="9" borderId="1" xfId="7" applyFont="1" applyFill="1" applyBorder="1"/>
    <xf numFmtId="0" fontId="9" fillId="9" borderId="1" xfId="7" applyFont="1" applyFill="1" applyBorder="1" applyAlignment="1">
      <alignment horizontal="center"/>
    </xf>
    <xf numFmtId="0" fontId="4" fillId="9" borderId="1" xfId="7" applyFont="1" applyFill="1" applyBorder="1" applyAlignment="1">
      <alignment horizontal="center"/>
    </xf>
    <xf numFmtId="0" fontId="11" fillId="9" borderId="2" xfId="7" applyFont="1" applyFill="1" applyBorder="1" applyAlignment="1">
      <alignment horizontal="center"/>
    </xf>
    <xf numFmtId="167" fontId="11" fillId="9" borderId="2" xfId="7" applyNumberFormat="1" applyFont="1" applyFill="1" applyBorder="1" applyAlignment="1">
      <alignment horizontal="center"/>
    </xf>
    <xf numFmtId="0" fontId="3" fillId="0" borderId="2" xfId="7" applyFont="1" applyFill="1" applyBorder="1" applyAlignment="1">
      <alignment horizontal="center" vertical="center"/>
    </xf>
    <xf numFmtId="0" fontId="3" fillId="0" borderId="0" xfId="7" applyFont="1" applyFill="1" applyBorder="1" applyAlignment="1">
      <alignment horizontal="center" vertical="center"/>
    </xf>
    <xf numFmtId="167" fontId="4" fillId="0" borderId="0" xfId="7" applyNumberFormat="1" applyFont="1" applyFill="1" applyBorder="1" applyAlignment="1">
      <alignment horizontal="right" vertical="center"/>
    </xf>
    <xf numFmtId="0" fontId="4" fillId="0" borderId="6" xfId="7" applyFont="1" applyFill="1" applyBorder="1" applyAlignment="1">
      <alignment horizontal="center"/>
    </xf>
    <xf numFmtId="167" fontId="4" fillId="0" borderId="2" xfId="7" applyNumberFormat="1" applyFont="1" applyFill="1" applyBorder="1" applyAlignment="1">
      <alignment horizontal="right" vertical="center"/>
    </xf>
    <xf numFmtId="167" fontId="9" fillId="9" borderId="4" xfId="0" applyNumberFormat="1" applyFont="1" applyFill="1" applyBorder="1" applyAlignment="1">
      <alignment horizontal="center" vertical="center" wrapText="1"/>
    </xf>
    <xf numFmtId="167" fontId="4" fillId="2" borderId="0" xfId="7" applyNumberFormat="1" applyFont="1" applyFill="1" applyBorder="1" applyAlignment="1">
      <alignment horizontal="left"/>
    </xf>
    <xf numFmtId="167" fontId="4" fillId="3" borderId="0" xfId="7" applyNumberFormat="1" applyFont="1" applyFill="1" applyBorder="1" applyAlignment="1">
      <alignment horizontal="center" vertical="center" wrapText="1"/>
    </xf>
    <xf numFmtId="167" fontId="9" fillId="3" borderId="0" xfId="7" applyNumberFormat="1" applyFont="1" applyFill="1" applyBorder="1" applyAlignment="1">
      <alignment horizontal="center"/>
    </xf>
    <xf numFmtId="167" fontId="4" fillId="2" borderId="0" xfId="7" applyNumberFormat="1" applyFont="1" applyFill="1" applyAlignment="1">
      <alignment horizontal="center" vertical="center"/>
    </xf>
    <xf numFmtId="167" fontId="4" fillId="2" borderId="2" xfId="7" applyNumberFormat="1" applyFont="1" applyFill="1" applyBorder="1" applyAlignment="1">
      <alignment horizontal="right" vertical="center"/>
    </xf>
    <xf numFmtId="0" fontId="21" fillId="0" borderId="0" xfId="7" applyFont="1" applyFill="1" applyAlignment="1">
      <alignment horizontal="center" vertical="center"/>
    </xf>
    <xf numFmtId="0" fontId="21" fillId="0" borderId="0" xfId="7" applyFont="1" applyFill="1" applyAlignment="1">
      <alignment horizontal="center"/>
    </xf>
    <xf numFmtId="0" fontId="9" fillId="0" borderId="6" xfId="7" applyFont="1" applyFill="1" applyBorder="1" applyAlignment="1">
      <alignment horizontal="center"/>
    </xf>
    <xf numFmtId="165" fontId="4" fillId="0" borderId="0" xfId="7" applyNumberFormat="1" applyFont="1" applyFill="1" applyAlignment="1">
      <alignment horizontal="left" wrapText="1"/>
    </xf>
    <xf numFmtId="165" fontId="4" fillId="0" borderId="0" xfId="7" applyNumberFormat="1" applyFont="1" applyFill="1" applyBorder="1" applyAlignment="1">
      <alignment horizontal="left" wrapText="1"/>
    </xf>
    <xf numFmtId="0" fontId="21" fillId="0" borderId="0" xfId="7" applyFont="1" applyFill="1" applyBorder="1" applyAlignment="1">
      <alignment horizontal="center" vertical="center"/>
    </xf>
    <xf numFmtId="0" fontId="4" fillId="2" borderId="16" xfId="7" applyFont="1" applyFill="1" applyBorder="1" applyAlignment="1">
      <alignment horizontal="center" vertical="center"/>
    </xf>
    <xf numFmtId="0" fontId="3" fillId="4" borderId="10" xfId="7" applyFont="1" applyFill="1" applyBorder="1"/>
    <xf numFmtId="0" fontId="4" fillId="0" borderId="2" xfId="7" applyFont="1" applyFill="1" applyBorder="1" applyAlignment="1">
      <alignment horizontal="center" vertical="center"/>
    </xf>
    <xf numFmtId="167" fontId="3" fillId="3" borderId="6" xfId="7" applyNumberFormat="1" applyFont="1" applyFill="1" applyBorder="1" applyAlignment="1">
      <alignment horizontal="center" vertical="center"/>
    </xf>
    <xf numFmtId="167" fontId="4" fillId="3" borderId="6" xfId="7" applyNumberFormat="1" applyFont="1" applyFill="1" applyBorder="1" applyAlignment="1">
      <alignment horizontal="center" vertical="center"/>
    </xf>
    <xf numFmtId="167" fontId="3" fillId="2" borderId="6" xfId="7" applyNumberFormat="1" applyFont="1" applyFill="1" applyBorder="1"/>
    <xf numFmtId="167" fontId="4" fillId="3" borderId="0" xfId="7" applyNumberFormat="1" applyFont="1" applyFill="1" applyAlignment="1">
      <alignment horizontal="center" vertical="center"/>
    </xf>
    <xf numFmtId="167" fontId="3" fillId="2" borderId="0" xfId="7" applyNumberFormat="1" applyFont="1" applyFill="1" applyBorder="1" applyAlignment="1">
      <alignment horizontal="center" vertical="center"/>
    </xf>
    <xf numFmtId="0" fontId="3" fillId="9" borderId="1" xfId="7" applyFont="1" applyFill="1" applyBorder="1" applyAlignment="1"/>
    <xf numFmtId="0" fontId="11" fillId="9" borderId="1" xfId="7" applyFont="1" applyFill="1" applyBorder="1" applyAlignment="1"/>
    <xf numFmtId="1" fontId="4" fillId="2" borderId="2" xfId="7" applyNumberFormat="1" applyFont="1" applyFill="1" applyBorder="1" applyAlignment="1">
      <alignment horizontal="center"/>
    </xf>
    <xf numFmtId="1" fontId="4" fillId="0" borderId="2" xfId="7" applyNumberFormat="1" applyFont="1" applyFill="1" applyBorder="1" applyAlignment="1">
      <alignment horizontal="center"/>
    </xf>
    <xf numFmtId="164" fontId="4" fillId="0" borderId="2" xfId="7" applyNumberFormat="1" applyFont="1" applyFill="1" applyBorder="1" applyAlignment="1">
      <alignment horizontal="center"/>
    </xf>
    <xf numFmtId="1" fontId="4" fillId="0" borderId="2" xfId="7" applyNumberFormat="1" applyFont="1" applyFill="1" applyBorder="1" applyAlignment="1">
      <alignment horizontal="center" vertical="center"/>
    </xf>
    <xf numFmtId="0" fontId="4" fillId="9" borderId="2" xfId="1" applyFont="1" applyFill="1" applyBorder="1" applyAlignment="1">
      <alignment horizontal="center" vertical="center" wrapText="1"/>
    </xf>
    <xf numFmtId="167" fontId="9" fillId="0" borderId="0" xfId="0" applyNumberFormat="1" applyFont="1" applyFill="1" applyBorder="1" applyAlignment="1">
      <alignment horizontal="center" vertical="center" wrapText="1"/>
    </xf>
    <xf numFmtId="167" fontId="3" fillId="2" borderId="1" xfId="1" applyNumberFormat="1" applyFont="1" applyFill="1" applyBorder="1"/>
    <xf numFmtId="0" fontId="21" fillId="2" borderId="0" xfId="0" applyFont="1" applyFill="1" applyAlignment="1">
      <alignment horizontal="left"/>
    </xf>
    <xf numFmtId="167" fontId="4" fillId="0" borderId="2" xfId="0" applyNumberFormat="1" applyFont="1" applyFill="1" applyBorder="1" applyAlignment="1">
      <alignment horizontal="center"/>
    </xf>
    <xf numFmtId="167" fontId="4" fillId="0" borderId="2" xfId="0" applyNumberFormat="1" applyFont="1" applyFill="1" applyBorder="1"/>
    <xf numFmtId="0" fontId="4" fillId="3" borderId="0" xfId="0" applyFont="1" applyFill="1"/>
    <xf numFmtId="0" fontId="4" fillId="0" borderId="0" xfId="0" applyFont="1"/>
    <xf numFmtId="0" fontId="4" fillId="2" borderId="0" xfId="0" applyFont="1" applyFill="1" applyBorder="1" applyAlignment="1">
      <alignment horizontal="left"/>
    </xf>
    <xf numFmtId="0" fontId="4" fillId="0" borderId="2" xfId="0" applyFont="1" applyFill="1" applyBorder="1"/>
    <xf numFmtId="164" fontId="9" fillId="6" borderId="0" xfId="0" applyNumberFormat="1" applyFont="1" applyFill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14" xfId="0" applyFont="1" applyFill="1" applyBorder="1"/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167" fontId="3" fillId="0" borderId="0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left"/>
    </xf>
    <xf numFmtId="0" fontId="4" fillId="0" borderId="0" xfId="0" applyFont="1" applyFill="1"/>
    <xf numFmtId="165" fontId="4" fillId="2" borderId="0" xfId="7" applyNumberFormat="1" applyFont="1" applyFill="1" applyAlignment="1">
      <alignment horizontal="left"/>
    </xf>
    <xf numFmtId="0" fontId="8" fillId="2" borderId="0" xfId="7" applyFont="1" applyFill="1" applyBorder="1" applyAlignment="1">
      <alignment horizontal="center"/>
    </xf>
    <xf numFmtId="0" fontId="3" fillId="2" borderId="0" xfId="7" applyFont="1" applyFill="1" applyBorder="1" applyAlignment="1">
      <alignment horizontal="center"/>
    </xf>
    <xf numFmtId="0" fontId="7" fillId="2" borderId="0" xfId="7" applyFont="1" applyFill="1" applyBorder="1" applyAlignment="1">
      <alignment horizontal="center"/>
    </xf>
    <xf numFmtId="0" fontId="21" fillId="2" borderId="0" xfId="0" applyFont="1" applyFill="1" applyAlignment="1">
      <alignment horizontal="left"/>
    </xf>
    <xf numFmtId="0" fontId="4" fillId="0" borderId="0" xfId="2" applyFont="1" applyFill="1" applyBorder="1"/>
    <xf numFmtId="0" fontId="9" fillId="0" borderId="0" xfId="2" applyFont="1" applyFill="1" applyBorder="1"/>
    <xf numFmtId="164" fontId="9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9" fontId="4" fillId="0" borderId="0" xfId="0" applyNumberFormat="1" applyFont="1" applyFill="1" applyBorder="1" applyAlignment="1">
      <alignment horizontal="center"/>
    </xf>
    <xf numFmtId="165" fontId="4" fillId="0" borderId="0" xfId="7" applyNumberFormat="1" applyFont="1" applyFill="1" applyAlignment="1">
      <alignment horizontal="left"/>
    </xf>
    <xf numFmtId="0" fontId="3" fillId="0" borderId="0" xfId="7" applyFont="1" applyFill="1" applyBorder="1"/>
    <xf numFmtId="0" fontId="3" fillId="0" borderId="0" xfId="7" applyFont="1" applyFill="1" applyBorder="1" applyAlignment="1">
      <alignment horizontal="center"/>
    </xf>
    <xf numFmtId="1" fontId="4" fillId="0" borderId="0" xfId="7" applyNumberFormat="1" applyFont="1" applyFill="1" applyBorder="1" applyAlignment="1">
      <alignment horizontal="center"/>
    </xf>
    <xf numFmtId="0" fontId="3" fillId="0" borderId="6" xfId="7" applyFont="1" applyFill="1" applyBorder="1" applyAlignment="1">
      <alignment horizontal="center" vertical="center"/>
    </xf>
    <xf numFmtId="0" fontId="4" fillId="0" borderId="15" xfId="7" applyFont="1" applyFill="1" applyBorder="1" applyAlignment="1">
      <alignment horizontal="center" vertical="center"/>
    </xf>
    <xf numFmtId="167" fontId="4" fillId="0" borderId="5" xfId="7" applyNumberFormat="1" applyFont="1" applyFill="1" applyBorder="1" applyAlignment="1">
      <alignment horizontal="right" vertical="center"/>
    </xf>
    <xf numFmtId="0" fontId="4" fillId="0" borderId="5" xfId="7" applyFont="1" applyFill="1" applyBorder="1" applyAlignment="1">
      <alignment horizontal="center" vertical="center"/>
    </xf>
    <xf numFmtId="1" fontId="4" fillId="0" borderId="6" xfId="7" applyNumberFormat="1" applyFont="1" applyFill="1" applyBorder="1" applyAlignment="1">
      <alignment horizontal="center" vertical="center"/>
    </xf>
    <xf numFmtId="0" fontId="4" fillId="0" borderId="9" xfId="7" applyFont="1" applyFill="1" applyBorder="1" applyAlignment="1">
      <alignment horizontal="center" vertical="center"/>
    </xf>
    <xf numFmtId="1" fontId="4" fillId="0" borderId="0" xfId="7" applyNumberFormat="1" applyFont="1" applyFill="1" applyBorder="1" applyAlignment="1">
      <alignment horizontal="center" vertical="center"/>
    </xf>
    <xf numFmtId="0" fontId="3" fillId="0" borderId="5" xfId="7" applyFont="1" applyFill="1" applyBorder="1" applyAlignment="1">
      <alignment horizontal="center"/>
    </xf>
    <xf numFmtId="1" fontId="4" fillId="0" borderId="3" xfId="7" applyNumberFormat="1" applyFont="1" applyFill="1" applyBorder="1" applyAlignment="1">
      <alignment horizontal="center" vertical="center"/>
    </xf>
    <xf numFmtId="167" fontId="4" fillId="0" borderId="3" xfId="7" applyNumberFormat="1" applyFont="1" applyFill="1" applyBorder="1" applyAlignment="1">
      <alignment horizontal="right" vertical="center"/>
    </xf>
    <xf numFmtId="167" fontId="4" fillId="0" borderId="4" xfId="7" applyNumberFormat="1" applyFont="1" applyFill="1" applyBorder="1" applyAlignment="1">
      <alignment horizontal="right" vertical="center"/>
    </xf>
    <xf numFmtId="1" fontId="4" fillId="0" borderId="14" xfId="7" applyNumberFormat="1" applyFont="1" applyFill="1" applyBorder="1" applyAlignment="1">
      <alignment horizontal="center" vertical="center"/>
    </xf>
    <xf numFmtId="1" fontId="4" fillId="0" borderId="10" xfId="7" applyNumberFormat="1" applyFont="1" applyFill="1" applyBorder="1" applyAlignment="1">
      <alignment horizontal="center" vertical="center"/>
    </xf>
    <xf numFmtId="1" fontId="4" fillId="0" borderId="16" xfId="7" applyNumberFormat="1" applyFont="1" applyFill="1" applyBorder="1" applyAlignment="1">
      <alignment horizontal="center" vertical="center"/>
    </xf>
    <xf numFmtId="165" fontId="4" fillId="0" borderId="0" xfId="7" applyNumberFormat="1" applyFont="1" applyFill="1" applyBorder="1" applyAlignment="1">
      <alignment horizontal="left"/>
    </xf>
    <xf numFmtId="0" fontId="4" fillId="0" borderId="5" xfId="7" applyFont="1" applyFill="1" applyBorder="1" applyAlignment="1">
      <alignment horizontal="center"/>
    </xf>
    <xf numFmtId="165" fontId="43" fillId="8" borderId="0" xfId="7" applyNumberFormat="1" applyFont="1" applyFill="1" applyBorder="1" applyAlignment="1">
      <alignment horizontal="left"/>
    </xf>
    <xf numFmtId="0" fontId="42" fillId="8" borderId="3" xfId="7" applyFont="1" applyFill="1" applyBorder="1" applyAlignment="1">
      <alignment horizontal="left" vertical="center"/>
    </xf>
    <xf numFmtId="167" fontId="4" fillId="0" borderId="0" xfId="7" applyNumberFormat="1" applyFont="1" applyFill="1" applyBorder="1" applyAlignment="1">
      <alignment vertical="center"/>
    </xf>
    <xf numFmtId="167" fontId="4" fillId="0" borderId="2" xfId="7" applyNumberFormat="1" applyFont="1" applyFill="1" applyBorder="1" applyAlignment="1">
      <alignment vertical="center"/>
    </xf>
    <xf numFmtId="0" fontId="9" fillId="0" borderId="0" xfId="7" applyFont="1" applyFill="1" applyBorder="1"/>
    <xf numFmtId="0" fontId="19" fillId="0" borderId="0" xfId="7" applyFill="1" applyBorder="1"/>
    <xf numFmtId="4" fontId="4" fillId="2" borderId="0" xfId="7" applyNumberFormat="1" applyFont="1" applyFill="1" applyBorder="1" applyAlignment="1">
      <alignment horizontal="center"/>
    </xf>
    <xf numFmtId="4" fontId="3" fillId="2" borderId="0" xfId="7" applyNumberFormat="1" applyFont="1" applyFill="1" applyBorder="1"/>
    <xf numFmtId="4" fontId="5" fillId="2" borderId="0" xfId="7" applyNumberFormat="1" applyFont="1" applyFill="1" applyBorder="1" applyAlignment="1">
      <alignment horizontal="left"/>
    </xf>
    <xf numFmtId="4" fontId="6" fillId="2" borderId="0" xfId="7" applyNumberFormat="1" applyFont="1" applyFill="1" applyBorder="1" applyAlignment="1">
      <alignment horizontal="right"/>
    </xf>
    <xf numFmtId="0" fontId="8" fillId="2" borderId="0" xfId="7" applyFont="1" applyFill="1" applyBorder="1" applyAlignment="1">
      <alignment horizontal="left"/>
    </xf>
    <xf numFmtId="4" fontId="4" fillId="2" borderId="0" xfId="7" applyNumberFormat="1" applyFont="1" applyFill="1" applyAlignment="1">
      <alignment horizontal="center"/>
    </xf>
    <xf numFmtId="4" fontId="9" fillId="2" borderId="0" xfId="7" applyNumberFormat="1" applyFont="1" applyFill="1" applyBorder="1" applyAlignment="1">
      <alignment horizontal="right"/>
    </xf>
    <xf numFmtId="0" fontId="7" fillId="2" borderId="0" xfId="7" applyFont="1" applyFill="1" applyBorder="1" applyAlignment="1">
      <alignment horizontal="left"/>
    </xf>
    <xf numFmtId="0" fontId="44" fillId="2" borderId="0" xfId="7" applyFont="1" applyFill="1" applyBorder="1"/>
    <xf numFmtId="4" fontId="4" fillId="5" borderId="2" xfId="7" applyNumberFormat="1" applyFont="1" applyFill="1" applyBorder="1" applyAlignment="1">
      <alignment horizontal="center" vertical="center" wrapText="1"/>
    </xf>
    <xf numFmtId="0" fontId="11" fillId="5" borderId="1" xfId="7" applyFont="1" applyFill="1" applyBorder="1" applyAlignment="1">
      <alignment horizontal="center"/>
    </xf>
    <xf numFmtId="4" fontId="11" fillId="5" borderId="1" xfId="7" applyNumberFormat="1" applyFont="1" applyFill="1" applyBorder="1" applyAlignment="1">
      <alignment horizontal="center"/>
    </xf>
    <xf numFmtId="4" fontId="11" fillId="5" borderId="4" xfId="7" applyNumberFormat="1" applyFont="1" applyFill="1" applyBorder="1" applyAlignment="1">
      <alignment horizontal="center"/>
    </xf>
    <xf numFmtId="4" fontId="11" fillId="2" borderId="0" xfId="7" applyNumberFormat="1" applyFont="1" applyFill="1" applyBorder="1" applyAlignment="1">
      <alignment horizontal="center"/>
    </xf>
    <xf numFmtId="4" fontId="3" fillId="2" borderId="0" xfId="7" applyNumberFormat="1" applyFont="1" applyFill="1" applyBorder="1" applyAlignment="1">
      <alignment horizontal="center"/>
    </xf>
    <xf numFmtId="0" fontId="4" fillId="4" borderId="4" xfId="7" applyFont="1" applyFill="1" applyBorder="1" applyAlignment="1">
      <alignment horizontal="center" wrapText="1"/>
    </xf>
    <xf numFmtId="4" fontId="4" fillId="2" borderId="6" xfId="7" applyNumberFormat="1" applyFont="1" applyFill="1" applyBorder="1" applyAlignment="1">
      <alignment horizontal="center" vertical="center" wrapText="1"/>
    </xf>
    <xf numFmtId="4" fontId="4" fillId="2" borderId="7" xfId="7" applyNumberFormat="1" applyFont="1" applyFill="1" applyBorder="1" applyAlignment="1">
      <alignment horizontal="center"/>
    </xf>
    <xf numFmtId="4" fontId="3" fillId="2" borderId="7" xfId="7" applyNumberFormat="1" applyFont="1" applyFill="1" applyBorder="1"/>
    <xf numFmtId="4" fontId="4" fillId="2" borderId="6" xfId="7" applyNumberFormat="1" applyFont="1" applyFill="1" applyBorder="1" applyAlignment="1">
      <alignment horizontal="center"/>
    </xf>
    <xf numFmtId="4" fontId="3" fillId="2" borderId="6" xfId="7" applyNumberFormat="1" applyFont="1" applyFill="1" applyBorder="1"/>
    <xf numFmtId="0" fontId="10" fillId="2" borderId="0" xfId="7" applyFont="1" applyFill="1" applyBorder="1" applyAlignment="1">
      <alignment vertical="center"/>
    </xf>
    <xf numFmtId="4" fontId="4" fillId="2" borderId="0" xfId="7" applyNumberFormat="1" applyFont="1" applyFill="1" applyBorder="1" applyAlignment="1">
      <alignment horizontal="center" vertical="center" wrapText="1"/>
    </xf>
    <xf numFmtId="0" fontId="9" fillId="2" borderId="0" xfId="7" applyFont="1" applyFill="1"/>
    <xf numFmtId="0" fontId="4" fillId="2" borderId="7" xfId="7" applyFont="1" applyFill="1" applyBorder="1" applyAlignment="1">
      <alignment horizontal="center" vertical="center"/>
    </xf>
    <xf numFmtId="4" fontId="4" fillId="0" borderId="0" xfId="7" applyNumberFormat="1" applyFont="1" applyFill="1" applyBorder="1" applyAlignment="1">
      <alignment horizontal="center"/>
    </xf>
    <xf numFmtId="0" fontId="4" fillId="2" borderId="6" xfId="7" applyFont="1" applyFill="1" applyBorder="1"/>
    <xf numFmtId="0" fontId="4" fillId="2" borderId="7" xfId="7" applyFont="1" applyFill="1" applyBorder="1" applyAlignment="1"/>
    <xf numFmtId="4" fontId="7" fillId="2" borderId="0" xfId="7" applyNumberFormat="1" applyFont="1" applyFill="1" applyBorder="1"/>
    <xf numFmtId="4" fontId="3" fillId="2" borderId="0" xfId="7" applyNumberFormat="1" applyFont="1" applyFill="1"/>
    <xf numFmtId="0" fontId="3" fillId="0" borderId="0" xfId="7" applyFont="1" applyFill="1"/>
    <xf numFmtId="0" fontId="4" fillId="0" borderId="0" xfId="7" applyFont="1" applyFill="1" applyAlignment="1">
      <alignment horizontal="center"/>
    </xf>
    <xf numFmtId="4" fontId="4" fillId="0" borderId="0" xfId="7" applyNumberFormat="1" applyFont="1" applyFill="1" applyAlignment="1">
      <alignment horizontal="center"/>
    </xf>
    <xf numFmtId="4" fontId="3" fillId="0" borderId="0" xfId="7" applyNumberFormat="1" applyFont="1" applyFill="1"/>
    <xf numFmtId="4" fontId="4" fillId="0" borderId="0" xfId="7" applyNumberFormat="1" applyFont="1" applyAlignment="1">
      <alignment horizontal="center"/>
    </xf>
    <xf numFmtId="4" fontId="3" fillId="0" borderId="0" xfId="7" applyNumberFormat="1" applyFont="1"/>
    <xf numFmtId="0" fontId="14" fillId="0" borderId="0" xfId="7" applyFont="1" applyAlignment="1">
      <alignment horizontal="center"/>
    </xf>
    <xf numFmtId="0" fontId="4" fillId="0" borderId="0" xfId="7" applyFont="1" applyFill="1" applyBorder="1" applyAlignment="1"/>
    <xf numFmtId="0" fontId="4" fillId="0" borderId="0" xfId="7" applyFont="1" applyFill="1" applyBorder="1"/>
    <xf numFmtId="0" fontId="3" fillId="0" borderId="7" xfId="7" applyFont="1" applyFill="1" applyBorder="1"/>
    <xf numFmtId="0" fontId="3" fillId="0" borderId="7" xfId="7" applyFont="1" applyFill="1" applyBorder="1" applyAlignment="1">
      <alignment horizontal="center"/>
    </xf>
    <xf numFmtId="0" fontId="4" fillId="0" borderId="7" xfId="7" applyFont="1" applyFill="1" applyBorder="1" applyAlignment="1">
      <alignment horizontal="center"/>
    </xf>
    <xf numFmtId="4" fontId="4" fillId="0" borderId="7" xfId="7" applyNumberFormat="1" applyFont="1" applyFill="1" applyBorder="1" applyAlignment="1">
      <alignment horizontal="center"/>
    </xf>
    <xf numFmtId="0" fontId="13" fillId="0" borderId="0" xfId="7" applyFont="1" applyFill="1" applyBorder="1"/>
    <xf numFmtId="0" fontId="4" fillId="0" borderId="0" xfId="7" applyFont="1" applyFill="1" applyBorder="1" applyAlignment="1">
      <alignment horizontal="left"/>
    </xf>
    <xf numFmtId="4" fontId="4" fillId="0" borderId="2" xfId="7" applyNumberFormat="1" applyFont="1" applyFill="1" applyBorder="1" applyAlignment="1">
      <alignment horizontal="center"/>
    </xf>
    <xf numFmtId="0" fontId="3" fillId="0" borderId="9" xfId="7" applyFont="1" applyFill="1" applyBorder="1" applyAlignment="1">
      <alignment horizontal="center"/>
    </xf>
    <xf numFmtId="4" fontId="4" fillId="0" borderId="5" xfId="7" applyNumberFormat="1" applyFont="1" applyFill="1" applyBorder="1" applyAlignment="1">
      <alignment horizontal="center"/>
    </xf>
    <xf numFmtId="0" fontId="4" fillId="0" borderId="9" xfId="7" applyFont="1" applyFill="1" applyBorder="1" applyAlignment="1">
      <alignment horizontal="center"/>
    </xf>
    <xf numFmtId="0" fontId="3" fillId="0" borderId="2" xfId="7" applyFont="1" applyFill="1" applyBorder="1"/>
    <xf numFmtId="0" fontId="3" fillId="0" borderId="6" xfId="7" applyFont="1" applyFill="1" applyBorder="1"/>
    <xf numFmtId="4" fontId="4" fillId="0" borderId="6" xfId="7" applyNumberFormat="1" applyFont="1" applyFill="1" applyBorder="1" applyAlignment="1">
      <alignment horizontal="center"/>
    </xf>
    <xf numFmtId="4" fontId="3" fillId="0" borderId="6" xfId="7" applyNumberFormat="1" applyFont="1" applyFill="1" applyBorder="1"/>
    <xf numFmtId="0" fontId="4" fillId="0" borderId="7" xfId="7" applyFont="1" applyFill="1" applyBorder="1"/>
    <xf numFmtId="4" fontId="3" fillId="0" borderId="7" xfId="7" applyNumberFormat="1" applyFont="1" applyFill="1" applyBorder="1"/>
    <xf numFmtId="0" fontId="4" fillId="0" borderId="6" xfId="7" applyFont="1" applyFill="1" applyBorder="1"/>
    <xf numFmtId="0" fontId="17" fillId="0" borderId="2" xfId="7" applyFont="1" applyFill="1" applyBorder="1" applyAlignment="1">
      <alignment horizontal="center"/>
    </xf>
    <xf numFmtId="0" fontId="17" fillId="0" borderId="5" xfId="7" applyFont="1" applyFill="1" applyBorder="1" applyAlignment="1">
      <alignment horizontal="center"/>
    </xf>
    <xf numFmtId="4" fontId="4" fillId="2" borderId="2" xfId="7" applyNumberFormat="1" applyFont="1" applyFill="1" applyBorder="1" applyAlignment="1">
      <alignment horizontal="center"/>
    </xf>
    <xf numFmtId="4" fontId="3" fillId="2" borderId="2" xfId="7" applyNumberFormat="1" applyFont="1" applyFill="1" applyBorder="1"/>
    <xf numFmtId="4" fontId="4" fillId="2" borderId="2" xfId="7" applyNumberFormat="1" applyFont="1" applyFill="1" applyBorder="1"/>
    <xf numFmtId="0" fontId="21" fillId="2" borderId="2" xfId="7" applyFont="1" applyFill="1" applyBorder="1"/>
    <xf numFmtId="0" fontId="10" fillId="0" borderId="0" xfId="7" applyFont="1" applyFill="1" applyBorder="1" applyAlignment="1">
      <alignment vertical="center"/>
    </xf>
    <xf numFmtId="0" fontId="4" fillId="0" borderId="4" xfId="7" applyFont="1" applyFill="1" applyBorder="1" applyAlignment="1">
      <alignment horizontal="center" wrapText="1"/>
    </xf>
    <xf numFmtId="0" fontId="4" fillId="0" borderId="2" xfId="7" applyFont="1" applyFill="1" applyBorder="1" applyAlignment="1">
      <alignment horizontal="center" vertical="center" wrapText="1"/>
    </xf>
    <xf numFmtId="4" fontId="4" fillId="0" borderId="2" xfId="7" applyNumberFormat="1" applyFont="1" applyFill="1" applyBorder="1" applyAlignment="1">
      <alignment horizontal="center" vertical="center" wrapText="1"/>
    </xf>
    <xf numFmtId="0" fontId="11" fillId="0" borderId="1" xfId="7" applyFont="1" applyFill="1" applyBorder="1"/>
    <xf numFmtId="4" fontId="4" fillId="2" borderId="0" xfId="7" applyNumberFormat="1" applyFont="1" applyFill="1" applyBorder="1"/>
    <xf numFmtId="0" fontId="12" fillId="5" borderId="2" xfId="7" applyFont="1" applyFill="1" applyBorder="1" applyAlignment="1">
      <alignment horizontal="center" vertical="center" wrapText="1"/>
    </xf>
    <xf numFmtId="4" fontId="11" fillId="5" borderId="2" xfId="7" applyNumberFormat="1" applyFont="1" applyFill="1" applyBorder="1" applyAlignment="1">
      <alignment horizontal="center"/>
    </xf>
    <xf numFmtId="0" fontId="7" fillId="2" borderId="0" xfId="7" applyFont="1" applyFill="1" applyBorder="1" applyAlignment="1"/>
    <xf numFmtId="0" fontId="4" fillId="4" borderId="2" xfId="7" applyFont="1" applyFill="1" applyBorder="1" applyAlignment="1">
      <alignment horizontal="center" vertical="center" wrapText="1"/>
    </xf>
    <xf numFmtId="0" fontId="4" fillId="2" borderId="11" xfId="7" applyFont="1" applyFill="1" applyBorder="1" applyAlignment="1">
      <alignment horizontal="center" vertical="center"/>
    </xf>
    <xf numFmtId="0" fontId="4" fillId="5" borderId="1" xfId="7" applyFont="1" applyFill="1" applyBorder="1"/>
    <xf numFmtId="0" fontId="4" fillId="0" borderId="0" xfId="7" applyFont="1" applyFill="1" applyBorder="1" applyAlignment="1">
      <alignment horizontal="center" wrapText="1"/>
    </xf>
    <xf numFmtId="0" fontId="4" fillId="0" borderId="0" xfId="7" applyFont="1" applyFill="1" applyBorder="1" applyAlignment="1">
      <alignment horizontal="center" vertical="center" wrapText="1"/>
    </xf>
    <xf numFmtId="4" fontId="4" fillId="0" borderId="0" xfId="7" applyNumberFormat="1" applyFont="1" applyFill="1" applyBorder="1" applyAlignment="1">
      <alignment horizontal="center" vertical="center" wrapText="1"/>
    </xf>
    <xf numFmtId="0" fontId="8" fillId="2" borderId="0" xfId="7" applyFont="1" applyFill="1" applyBorder="1" applyAlignment="1"/>
    <xf numFmtId="0" fontId="4" fillId="4" borderId="7" xfId="7" applyFont="1" applyFill="1" applyBorder="1" applyAlignment="1">
      <alignment horizontal="center"/>
    </xf>
    <xf numFmtId="0" fontId="4" fillId="5" borderId="9" xfId="7" applyFont="1" applyFill="1" applyBorder="1" applyAlignment="1">
      <alignment horizontal="center" vertical="center" wrapText="1"/>
    </xf>
    <xf numFmtId="4" fontId="4" fillId="2" borderId="2" xfId="7" applyNumberFormat="1" applyFont="1" applyFill="1" applyBorder="1" applyAlignment="1">
      <alignment horizontal="right"/>
    </xf>
    <xf numFmtId="4" fontId="4" fillId="2" borderId="0" xfId="7" applyNumberFormat="1" applyFont="1" applyFill="1" applyBorder="1" applyAlignment="1">
      <alignment horizontal="right"/>
    </xf>
    <xf numFmtId="4" fontId="3" fillId="2" borderId="6" xfId="7" applyNumberFormat="1" applyFont="1" applyFill="1" applyBorder="1" applyAlignment="1">
      <alignment horizontal="right"/>
    </xf>
    <xf numFmtId="4" fontId="4" fillId="0" borderId="2" xfId="7" applyNumberFormat="1" applyFont="1" applyFill="1" applyBorder="1" applyAlignment="1">
      <alignment horizontal="right"/>
    </xf>
    <xf numFmtId="4" fontId="4" fillId="0" borderId="0" xfId="7" applyNumberFormat="1" applyFont="1" applyFill="1" applyBorder="1" applyAlignment="1">
      <alignment horizontal="right"/>
    </xf>
    <xf numFmtId="4" fontId="4" fillId="2" borderId="6" xfId="7" applyNumberFormat="1" applyFont="1" applyFill="1" applyBorder="1" applyAlignment="1">
      <alignment horizontal="right"/>
    </xf>
    <xf numFmtId="4" fontId="4" fillId="0" borderId="5" xfId="7" applyNumberFormat="1" applyFont="1" applyFill="1" applyBorder="1" applyAlignment="1">
      <alignment horizontal="right"/>
    </xf>
    <xf numFmtId="4" fontId="4" fillId="2" borderId="0" xfId="7" applyNumberFormat="1" applyFont="1" applyFill="1" applyBorder="1" applyAlignment="1">
      <alignment horizontal="right" vertical="center" wrapText="1"/>
    </xf>
    <xf numFmtId="4" fontId="3" fillId="2" borderId="0" xfId="7" applyNumberFormat="1" applyFont="1" applyFill="1" applyBorder="1" applyAlignment="1">
      <alignment horizontal="right"/>
    </xf>
    <xf numFmtId="4" fontId="4" fillId="0" borderId="6" xfId="7" applyNumberFormat="1" applyFont="1" applyFill="1" applyBorder="1" applyAlignment="1">
      <alignment horizontal="right"/>
    </xf>
    <xf numFmtId="4" fontId="3" fillId="0" borderId="6" xfId="7" applyNumberFormat="1" applyFont="1" applyFill="1" applyBorder="1" applyAlignment="1">
      <alignment horizontal="right"/>
    </xf>
    <xf numFmtId="4" fontId="4" fillId="2" borderId="7" xfId="7" applyNumberFormat="1" applyFont="1" applyFill="1" applyBorder="1" applyAlignment="1">
      <alignment horizontal="right"/>
    </xf>
    <xf numFmtId="4" fontId="3" fillId="2" borderId="7" xfId="7" applyNumberFormat="1" applyFont="1" applyFill="1" applyBorder="1" applyAlignment="1">
      <alignment horizontal="right"/>
    </xf>
    <xf numFmtId="0" fontId="4" fillId="4" borderId="3" xfId="7" applyFont="1" applyFill="1" applyBorder="1" applyAlignment="1">
      <alignment horizontal="center" vertical="center" wrapText="1"/>
    </xf>
    <xf numFmtId="4" fontId="4" fillId="5" borderId="4" xfId="7" applyNumberFormat="1" applyFont="1" applyFill="1" applyBorder="1" applyAlignment="1">
      <alignment horizontal="center" vertical="center" wrapText="1"/>
    </xf>
    <xf numFmtId="4" fontId="4" fillId="5" borderId="9" xfId="7" applyNumberFormat="1" applyFont="1" applyFill="1" applyBorder="1" applyAlignment="1">
      <alignment horizontal="center" vertical="center" wrapText="1"/>
    </xf>
    <xf numFmtId="0" fontId="4" fillId="0" borderId="9" xfId="7" applyFont="1" applyFill="1" applyBorder="1" applyAlignment="1">
      <alignment horizontal="center" vertical="center" wrapText="1"/>
    </xf>
    <xf numFmtId="0" fontId="4" fillId="0" borderId="8" xfId="7" applyFont="1" applyFill="1" applyBorder="1" applyAlignment="1">
      <alignment horizontal="center" vertical="center" wrapText="1"/>
    </xf>
    <xf numFmtId="4" fontId="4" fillId="0" borderId="9" xfId="7" applyNumberFormat="1" applyFont="1" applyFill="1" applyBorder="1" applyAlignment="1">
      <alignment horizontal="center" vertical="center" wrapText="1"/>
    </xf>
    <xf numFmtId="0" fontId="15" fillId="0" borderId="0" xfId="7" applyFont="1" applyFill="1" applyBorder="1"/>
    <xf numFmtId="0" fontId="9" fillId="0" borderId="6" xfId="7" applyFont="1" applyFill="1" applyBorder="1"/>
    <xf numFmtId="0" fontId="20" fillId="0" borderId="0" xfId="7" applyFont="1" applyFill="1" applyAlignment="1">
      <alignment horizontal="left"/>
    </xf>
    <xf numFmtId="0" fontId="20" fillId="0" borderId="0" xfId="7" applyFont="1" applyFill="1"/>
    <xf numFmtId="0" fontId="11" fillId="0" borderId="0" xfId="7" applyFont="1" applyFill="1"/>
    <xf numFmtId="0" fontId="4" fillId="4" borderId="7" xfId="0" applyFont="1" applyFill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vertical="center" wrapText="1"/>
    </xf>
    <xf numFmtId="167" fontId="9" fillId="0" borderId="5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left"/>
    </xf>
    <xf numFmtId="0" fontId="13" fillId="0" borderId="0" xfId="0" applyFont="1" applyFill="1" applyBorder="1"/>
    <xf numFmtId="0" fontId="18" fillId="0" borderId="5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167" fontId="4" fillId="0" borderId="9" xfId="0" applyNumberFormat="1" applyFont="1" applyFill="1" applyBorder="1" applyAlignment="1">
      <alignment horizontal="right"/>
    </xf>
    <xf numFmtId="167" fontId="4" fillId="0" borderId="6" xfId="0" applyNumberFormat="1" applyFont="1" applyFill="1" applyBorder="1" applyAlignment="1">
      <alignment horizontal="center"/>
    </xf>
    <xf numFmtId="167" fontId="3" fillId="0" borderId="6" xfId="0" applyNumberFormat="1" applyFont="1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/>
    <xf numFmtId="167" fontId="4" fillId="0" borderId="5" xfId="0" applyNumberFormat="1" applyFont="1" applyFill="1" applyBorder="1" applyAlignment="1">
      <alignment horizontal="center"/>
    </xf>
    <xf numFmtId="0" fontId="4" fillId="0" borderId="9" xfId="0" applyFont="1" applyFill="1" applyBorder="1"/>
    <xf numFmtId="167" fontId="4" fillId="0" borderId="9" xfId="0" applyNumberFormat="1" applyFont="1" applyFill="1" applyBorder="1" applyAlignment="1">
      <alignment horizontal="center"/>
    </xf>
    <xf numFmtId="167" fontId="4" fillId="0" borderId="5" xfId="0" applyNumberFormat="1" applyFont="1" applyFill="1" applyBorder="1"/>
    <xf numFmtId="0" fontId="4" fillId="0" borderId="8" xfId="0" applyFont="1" applyFill="1" applyBorder="1"/>
    <xf numFmtId="0" fontId="4" fillId="0" borderId="8" xfId="0" applyFont="1" applyFill="1" applyBorder="1" applyAlignment="1">
      <alignment horizontal="center"/>
    </xf>
    <xf numFmtId="167" fontId="4" fillId="0" borderId="8" xfId="0" applyNumberFormat="1" applyFont="1" applyFill="1" applyBorder="1" applyAlignment="1">
      <alignment horizontal="center"/>
    </xf>
    <xf numFmtId="167" fontId="4" fillId="0" borderId="9" xfId="0" applyNumberFormat="1" applyFont="1" applyFill="1" applyBorder="1"/>
    <xf numFmtId="0" fontId="25" fillId="0" borderId="2" xfId="0" applyFont="1" applyFill="1" applyBorder="1" applyAlignment="1">
      <alignment horizontal="center"/>
    </xf>
    <xf numFmtId="167" fontId="3" fillId="0" borderId="2" xfId="0" applyNumberFormat="1" applyFont="1" applyFill="1" applyBorder="1"/>
    <xf numFmtId="0" fontId="26" fillId="0" borderId="2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0" xfId="0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"/>
    </xf>
    <xf numFmtId="0" fontId="3" fillId="0" borderId="7" xfId="0" applyFont="1" applyFill="1" applyBorder="1"/>
    <xf numFmtId="167" fontId="4" fillId="0" borderId="7" xfId="0" applyNumberFormat="1" applyFont="1" applyFill="1" applyBorder="1" applyAlignment="1">
      <alignment horizontal="center"/>
    </xf>
    <xf numFmtId="167" fontId="3" fillId="0" borderId="7" xfId="0" applyNumberFormat="1" applyFont="1" applyFill="1" applyBorder="1"/>
    <xf numFmtId="0" fontId="3" fillId="0" borderId="8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167" fontId="4" fillId="0" borderId="2" xfId="0" applyNumberFormat="1" applyFont="1" applyFill="1" applyBorder="1" applyAlignment="1">
      <alignment horizontal="right" vertical="center"/>
    </xf>
    <xf numFmtId="167" fontId="3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165" fontId="9" fillId="0" borderId="0" xfId="0" applyNumberFormat="1" applyFont="1" applyFill="1" applyAlignment="1">
      <alignment horizontal="left"/>
    </xf>
    <xf numFmtId="0" fontId="3" fillId="0" borderId="2" xfId="2" applyFont="1" applyFill="1" applyBorder="1" applyAlignment="1">
      <alignment wrapText="1"/>
    </xf>
    <xf numFmtId="0" fontId="3" fillId="0" borderId="2" xfId="2" applyFont="1" applyFill="1" applyBorder="1" applyAlignment="1">
      <alignment horizontal="center" wrapText="1"/>
    </xf>
    <xf numFmtId="0" fontId="4" fillId="0" borderId="2" xfId="2" applyFont="1" applyFill="1" applyBorder="1" applyAlignment="1">
      <alignment horizontal="center" wrapText="1"/>
    </xf>
    <xf numFmtId="0" fontId="3" fillId="0" borderId="2" xfId="2" applyFont="1" applyFill="1" applyBorder="1" applyAlignment="1">
      <alignment horizontal="center" vertical="center"/>
    </xf>
    <xf numFmtId="167" fontId="3" fillId="0" borderId="2" xfId="2" applyNumberFormat="1" applyFont="1" applyFill="1" applyBorder="1" applyAlignment="1">
      <alignment horizontal="right" vertical="center" wrapText="1"/>
    </xf>
    <xf numFmtId="0" fontId="4" fillId="0" borderId="2" xfId="2" applyFont="1" applyFill="1" applyBorder="1" applyAlignment="1">
      <alignment horizontal="center"/>
    </xf>
    <xf numFmtId="164" fontId="4" fillId="0" borderId="0" xfId="2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4" fillId="0" borderId="0" xfId="1" applyFont="1" applyFill="1" applyBorder="1"/>
    <xf numFmtId="0" fontId="15" fillId="0" borderId="0" xfId="1" applyFont="1" applyFill="1" applyBorder="1"/>
    <xf numFmtId="0" fontId="13" fillId="0" borderId="0" xfId="1" applyFont="1" applyFill="1" applyBorder="1"/>
    <xf numFmtId="0" fontId="9" fillId="0" borderId="6" xfId="1" applyFont="1" applyFill="1" applyBorder="1"/>
    <xf numFmtId="0" fontId="3" fillId="0" borderId="6" xfId="1" applyFont="1" applyFill="1" applyBorder="1"/>
    <xf numFmtId="0" fontId="4" fillId="0" borderId="6" xfId="1" applyFont="1" applyFill="1" applyBorder="1" applyAlignment="1">
      <alignment horizontal="center"/>
    </xf>
    <xf numFmtId="167" fontId="4" fillId="0" borderId="6" xfId="1" applyNumberFormat="1" applyFont="1" applyFill="1" applyBorder="1" applyAlignment="1">
      <alignment horizontal="center"/>
    </xf>
    <xf numFmtId="167" fontId="3" fillId="0" borderId="6" xfId="1" applyNumberFormat="1" applyFont="1" applyFill="1" applyBorder="1"/>
    <xf numFmtId="167" fontId="4" fillId="0" borderId="2" xfId="1" applyNumberFormat="1" applyFont="1" applyFill="1" applyBorder="1"/>
    <xf numFmtId="1" fontId="4" fillId="0" borderId="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67" fontId="4" fillId="0" borderId="7" xfId="7" applyNumberFormat="1" applyFont="1" applyFill="1" applyBorder="1" applyAlignment="1">
      <alignment horizontal="center"/>
    </xf>
    <xf numFmtId="167" fontId="3" fillId="0" borderId="7" xfId="7" applyNumberFormat="1" applyFont="1" applyFill="1" applyBorder="1" applyAlignment="1">
      <alignment horizontal="center"/>
    </xf>
    <xf numFmtId="167" fontId="4" fillId="0" borderId="6" xfId="7" applyNumberFormat="1" applyFont="1" applyFill="1" applyBorder="1" applyAlignment="1">
      <alignment horizontal="center"/>
    </xf>
    <xf numFmtId="167" fontId="3" fillId="0" borderId="6" xfId="7" applyNumberFormat="1" applyFont="1" applyFill="1" applyBorder="1" applyAlignment="1">
      <alignment horizontal="center"/>
    </xf>
    <xf numFmtId="167" fontId="4" fillId="0" borderId="0" xfId="7" applyNumberFormat="1" applyFont="1" applyFill="1" applyBorder="1" applyAlignment="1">
      <alignment horizontal="center"/>
    </xf>
    <xf numFmtId="0" fontId="4" fillId="0" borderId="0" xfId="7" applyFont="1" applyFill="1" applyAlignment="1">
      <alignment horizontal="left"/>
    </xf>
    <xf numFmtId="0" fontId="3" fillId="0" borderId="6" xfId="7" applyFont="1" applyFill="1" applyBorder="1" applyAlignment="1">
      <alignment horizontal="center"/>
    </xf>
    <xf numFmtId="0" fontId="35" fillId="0" borderId="6" xfId="10" applyFont="1" applyFill="1" applyBorder="1" applyAlignment="1">
      <alignment horizontal="center"/>
    </xf>
    <xf numFmtId="0" fontId="19" fillId="0" borderId="6" xfId="7" applyFill="1" applyBorder="1"/>
    <xf numFmtId="167" fontId="19" fillId="0" borderId="6" xfId="7" applyNumberFormat="1" applyFill="1" applyBorder="1" applyAlignment="1">
      <alignment horizontal="center"/>
    </xf>
    <xf numFmtId="0" fontId="4" fillId="0" borderId="8" xfId="7" applyFont="1" applyFill="1" applyBorder="1" applyAlignment="1">
      <alignment horizontal="center"/>
    </xf>
    <xf numFmtId="0" fontId="16" fillId="0" borderId="2" xfId="7" applyFont="1" applyFill="1" applyBorder="1" applyAlignment="1">
      <alignment horizontal="center"/>
    </xf>
    <xf numFmtId="167" fontId="4" fillId="0" borderId="0" xfId="7" applyNumberFormat="1" applyFont="1" applyFill="1" applyAlignment="1">
      <alignment horizontal="center"/>
    </xf>
    <xf numFmtId="0" fontId="4" fillId="0" borderId="6" xfId="7" applyFont="1" applyFill="1" applyBorder="1" applyAlignment="1"/>
    <xf numFmtId="167" fontId="9" fillId="0" borderId="6" xfId="7" applyNumberFormat="1" applyFont="1" applyFill="1" applyBorder="1" applyAlignment="1">
      <alignment horizontal="center"/>
    </xf>
    <xf numFmtId="0" fontId="4" fillId="0" borderId="8" xfId="7" applyFont="1" applyFill="1" applyBorder="1" applyAlignment="1">
      <alignment horizontal="center" vertical="center"/>
    </xf>
    <xf numFmtId="0" fontId="9" fillId="0" borderId="0" xfId="7" applyFont="1" applyFill="1" applyBorder="1" applyAlignment="1">
      <alignment horizontal="center"/>
    </xf>
    <xf numFmtId="167" fontId="9" fillId="0" borderId="0" xfId="7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left"/>
    </xf>
    <xf numFmtId="0" fontId="3" fillId="2" borderId="0" xfId="1" applyFont="1" applyFill="1" applyBorder="1" applyAlignment="1">
      <alignment horizontal="center"/>
    </xf>
    <xf numFmtId="0" fontId="3" fillId="2" borderId="0" xfId="7" applyFont="1" applyFill="1" applyBorder="1" applyAlignment="1">
      <alignment horizontal="center"/>
    </xf>
    <xf numFmtId="0" fontId="4" fillId="0" borderId="6" xfId="7" applyFont="1" applyFill="1" applyBorder="1" applyAlignment="1">
      <alignment horizontal="left"/>
    </xf>
    <xf numFmtId="0" fontId="4" fillId="0" borderId="5" xfId="7" applyFont="1" applyFill="1" applyBorder="1" applyAlignment="1">
      <alignment horizontal="center" vertical="center"/>
    </xf>
    <xf numFmtId="165" fontId="4" fillId="0" borderId="0" xfId="7" applyNumberFormat="1" applyFont="1" applyFill="1" applyBorder="1" applyAlignment="1">
      <alignment horizontal="left"/>
    </xf>
    <xf numFmtId="167" fontId="4" fillId="2" borderId="6" xfId="2" applyNumberFormat="1" applyFont="1" applyFill="1" applyBorder="1" applyAlignment="1">
      <alignment horizontal="right"/>
    </xf>
    <xf numFmtId="167" fontId="3" fillId="2" borderId="6" xfId="2" applyNumberFormat="1" applyFont="1" applyFill="1" applyBorder="1" applyAlignment="1">
      <alignment horizontal="right"/>
    </xf>
    <xf numFmtId="167" fontId="4" fillId="2" borderId="0" xfId="2" applyNumberFormat="1" applyFont="1" applyFill="1" applyBorder="1" applyAlignment="1">
      <alignment horizontal="right"/>
    </xf>
    <xf numFmtId="0" fontId="4" fillId="2" borderId="2" xfId="2" applyFont="1" applyFill="1" applyBorder="1" applyAlignment="1">
      <alignment horizontal="center"/>
    </xf>
    <xf numFmtId="0" fontId="3" fillId="3" borderId="2" xfId="2" applyFont="1" applyFill="1" applyBorder="1" applyAlignment="1">
      <alignment horizontal="center"/>
    </xf>
    <xf numFmtId="0" fontId="4" fillId="3" borderId="2" xfId="2" applyFont="1" applyFill="1" applyBorder="1" applyAlignment="1">
      <alignment horizontal="center"/>
    </xf>
    <xf numFmtId="167" fontId="4" fillId="3" borderId="2" xfId="2" applyNumberFormat="1" applyFont="1" applyFill="1" applyBorder="1" applyAlignment="1">
      <alignment horizontal="right"/>
    </xf>
    <xf numFmtId="0" fontId="17" fillId="3" borderId="2" xfId="2" applyFont="1" applyFill="1" applyBorder="1" applyAlignment="1">
      <alignment horizontal="center"/>
    </xf>
    <xf numFmtId="167" fontId="4" fillId="3" borderId="2" xfId="2" applyNumberFormat="1" applyFont="1" applyFill="1" applyBorder="1" applyAlignment="1">
      <alignment horizontal="center"/>
    </xf>
    <xf numFmtId="0" fontId="4" fillId="3" borderId="2" xfId="2" applyNumberFormat="1" applyFont="1" applyFill="1" applyBorder="1" applyAlignment="1">
      <alignment horizontal="center"/>
    </xf>
    <xf numFmtId="167" fontId="4" fillId="2" borderId="2" xfId="2" applyNumberFormat="1" applyFont="1" applyFill="1" applyBorder="1" applyAlignment="1">
      <alignment horizontal="right"/>
    </xf>
    <xf numFmtId="167" fontId="4" fillId="0" borderId="0" xfId="2" applyNumberFormat="1" applyFont="1"/>
    <xf numFmtId="0" fontId="4" fillId="0" borderId="0" xfId="2" applyFont="1"/>
    <xf numFmtId="0" fontId="4" fillId="2" borderId="2" xfId="2" applyFont="1" applyFill="1" applyBorder="1" applyAlignment="1">
      <alignment horizontal="center" vertical="center"/>
    </xf>
    <xf numFmtId="167" fontId="4" fillId="2" borderId="2" xfId="2" applyNumberFormat="1" applyFont="1" applyFill="1" applyBorder="1" applyAlignment="1">
      <alignment horizontal="right" vertical="center"/>
    </xf>
    <xf numFmtId="0" fontId="21" fillId="2" borderId="0" xfId="0" applyFont="1" applyFill="1" applyAlignment="1">
      <alignment horizontal="left"/>
    </xf>
    <xf numFmtId="0" fontId="4" fillId="3" borderId="2" xfId="2" applyNumberFormat="1" applyFont="1" applyFill="1" applyBorder="1" applyAlignment="1">
      <alignment horizontal="center" vertical="center"/>
    </xf>
    <xf numFmtId="167" fontId="4" fillId="3" borderId="2" xfId="2" applyNumberFormat="1" applyFont="1" applyFill="1" applyBorder="1" applyAlignment="1">
      <alignment horizontal="right" vertical="center"/>
    </xf>
    <xf numFmtId="167" fontId="4" fillId="0" borderId="0" xfId="0" applyNumberFormat="1" applyFont="1" applyFill="1" applyBorder="1" applyAlignment="1">
      <alignment horizontal="right"/>
    </xf>
    <xf numFmtId="167" fontId="4" fillId="9" borderId="2" xfId="2" applyNumberFormat="1" applyFont="1" applyFill="1" applyBorder="1" applyAlignment="1">
      <alignment horizontal="center" vertical="center" wrapText="1"/>
    </xf>
    <xf numFmtId="0" fontId="9" fillId="9" borderId="2" xfId="2" applyFont="1" applyFill="1" applyBorder="1" applyAlignment="1">
      <alignment horizontal="center"/>
    </xf>
    <xf numFmtId="0" fontId="4" fillId="9" borderId="5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vertical="center"/>
    </xf>
    <xf numFmtId="0" fontId="4" fillId="2" borderId="0" xfId="2" applyFont="1" applyFill="1" applyBorder="1" applyAlignment="1">
      <alignment horizontal="center" vertical="center" wrapText="1"/>
    </xf>
    <xf numFmtId="167" fontId="4" fillId="2" borderId="0" xfId="2" applyNumberFormat="1" applyFont="1" applyFill="1" applyBorder="1" applyAlignment="1">
      <alignment horizontal="center" vertical="center" wrapText="1"/>
    </xf>
    <xf numFmtId="167" fontId="4" fillId="2" borderId="0" xfId="1" applyNumberFormat="1" applyFont="1" applyFill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3" fillId="0" borderId="14" xfId="7" applyFont="1" applyFill="1" applyBorder="1" applyAlignment="1">
      <alignment horizontal="center"/>
    </xf>
    <xf numFmtId="167" fontId="4" fillId="0" borderId="5" xfId="7" applyNumberFormat="1" applyFont="1" applyFill="1" applyBorder="1" applyAlignment="1">
      <alignment horizontal="right"/>
    </xf>
    <xf numFmtId="0" fontId="3" fillId="0" borderId="10" xfId="7" applyFont="1" applyFill="1" applyBorder="1" applyAlignment="1">
      <alignment horizontal="center"/>
    </xf>
    <xf numFmtId="167" fontId="4" fillId="0" borderId="9" xfId="7" applyNumberFormat="1" applyFont="1" applyFill="1" applyBorder="1" applyAlignment="1">
      <alignment horizontal="right"/>
    </xf>
    <xf numFmtId="0" fontId="9" fillId="0" borderId="0" xfId="7" applyFont="1" applyFill="1" applyBorder="1" applyAlignment="1"/>
    <xf numFmtId="0" fontId="3" fillId="0" borderId="16" xfId="7" applyFont="1" applyFill="1" applyBorder="1" applyAlignment="1">
      <alignment horizontal="center"/>
    </xf>
    <xf numFmtId="0" fontId="3" fillId="0" borderId="8" xfId="7" applyFont="1" applyFill="1" applyBorder="1" applyAlignment="1">
      <alignment horizontal="center"/>
    </xf>
    <xf numFmtId="167" fontId="4" fillId="0" borderId="8" xfId="7" applyNumberFormat="1" applyFont="1" applyFill="1" applyBorder="1" applyAlignment="1">
      <alignment horizontal="right"/>
    </xf>
    <xf numFmtId="167" fontId="4" fillId="0" borderId="2" xfId="7" applyNumberFormat="1" applyFont="1" applyFill="1" applyBorder="1" applyAlignment="1"/>
    <xf numFmtId="168" fontId="11" fillId="2" borderId="0" xfId="2" applyNumberFormat="1" applyFont="1" applyFill="1" applyBorder="1" applyAlignment="1">
      <alignment horizontal="center"/>
    </xf>
    <xf numFmtId="168" fontId="3" fillId="2" borderId="0" xfId="2" applyNumberFormat="1" applyFont="1" applyFill="1" applyBorder="1" applyAlignment="1">
      <alignment horizontal="center"/>
    </xf>
    <xf numFmtId="0" fontId="9" fillId="3" borderId="2" xfId="2" applyNumberFormat="1" applyFont="1" applyFill="1" applyBorder="1" applyAlignment="1">
      <alignment horizontal="center"/>
    </xf>
    <xf numFmtId="167" fontId="9" fillId="3" borderId="2" xfId="2" applyNumberFormat="1" applyFont="1" applyFill="1" applyBorder="1" applyAlignment="1">
      <alignment horizontal="right"/>
    </xf>
    <xf numFmtId="0" fontId="11" fillId="0" borderId="0" xfId="2" applyFont="1"/>
    <xf numFmtId="0" fontId="4" fillId="3" borderId="0" xfId="2" applyFont="1" applyFill="1" applyBorder="1" applyAlignment="1">
      <alignment horizontal="left"/>
    </xf>
    <xf numFmtId="0" fontId="4" fillId="3" borderId="0" xfId="2" applyNumberFormat="1" applyFont="1" applyFill="1" applyBorder="1" applyAlignment="1">
      <alignment horizontal="center"/>
    </xf>
    <xf numFmtId="167" fontId="4" fillId="3" borderId="0" xfId="2" applyNumberFormat="1" applyFont="1" applyFill="1" applyBorder="1" applyAlignment="1">
      <alignment horizontal="right"/>
    </xf>
    <xf numFmtId="0" fontId="9" fillId="3" borderId="2" xfId="2" applyFont="1" applyFill="1" applyBorder="1" applyAlignment="1">
      <alignment horizontal="center"/>
    </xf>
    <xf numFmtId="0" fontId="9" fillId="2" borderId="0" xfId="2" applyFont="1" applyFill="1" applyBorder="1" applyAlignment="1"/>
    <xf numFmtId="165" fontId="9" fillId="3" borderId="0" xfId="2" applyNumberFormat="1" applyFont="1" applyFill="1" applyBorder="1" applyAlignment="1">
      <alignment horizontal="left" wrapText="1"/>
    </xf>
    <xf numFmtId="0" fontId="11" fillId="3" borderId="0" xfId="2" applyFont="1" applyFill="1" applyBorder="1" applyAlignment="1">
      <alignment horizontal="center"/>
    </xf>
    <xf numFmtId="0" fontId="9" fillId="3" borderId="0" xfId="2" applyNumberFormat="1" applyFont="1" applyFill="1" applyBorder="1" applyAlignment="1">
      <alignment horizontal="center"/>
    </xf>
    <xf numFmtId="167" fontId="9" fillId="3" borderId="0" xfId="2" applyNumberFormat="1" applyFont="1" applyFill="1" applyBorder="1" applyAlignment="1">
      <alignment horizontal="right"/>
    </xf>
    <xf numFmtId="0" fontId="11" fillId="0" borderId="0" xfId="2" applyFont="1" applyBorder="1"/>
    <xf numFmtId="167" fontId="4" fillId="0" borderId="2" xfId="2" applyNumberFormat="1" applyFont="1" applyFill="1" applyBorder="1" applyAlignment="1">
      <alignment horizontal="right"/>
    </xf>
    <xf numFmtId="0" fontId="9" fillId="0" borderId="2" xfId="2" applyFont="1" applyFill="1" applyBorder="1" applyAlignment="1">
      <alignment horizontal="center"/>
    </xf>
    <xf numFmtId="167" fontId="9" fillId="9" borderId="2" xfId="2" applyNumberFormat="1" applyFont="1" applyFill="1" applyBorder="1" applyAlignment="1">
      <alignment horizontal="right"/>
    </xf>
    <xf numFmtId="167" fontId="9" fillId="0" borderId="2" xfId="2" applyNumberFormat="1" applyFont="1" applyFill="1" applyBorder="1" applyAlignment="1">
      <alignment horizontal="right"/>
    </xf>
    <xf numFmtId="167" fontId="4" fillId="0" borderId="0" xfId="2" applyNumberFormat="1" applyFont="1" applyFill="1" applyBorder="1" applyAlignment="1">
      <alignment horizontal="right"/>
    </xf>
    <xf numFmtId="167" fontId="4" fillId="0" borderId="2" xfId="2" applyNumberFormat="1" applyFont="1" applyFill="1" applyBorder="1" applyAlignment="1">
      <alignment horizontal="right" vertical="center"/>
    </xf>
    <xf numFmtId="4" fontId="11" fillId="0" borderId="0" xfId="7" applyNumberFormat="1" applyFont="1" applyFill="1" applyBorder="1" applyAlignment="1">
      <alignment horizontal="center"/>
    </xf>
    <xf numFmtId="0" fontId="8" fillId="0" borderId="0" xfId="7" applyFont="1" applyFill="1" applyBorder="1" applyAlignment="1">
      <alignment horizontal="left"/>
    </xf>
    <xf numFmtId="0" fontId="3" fillId="0" borderId="0" xfId="7" applyFont="1" applyFill="1" applyBorder="1" applyAlignment="1">
      <alignment horizontal="left"/>
    </xf>
    <xf numFmtId="0" fontId="7" fillId="0" borderId="0" xfId="7" applyFont="1" applyFill="1" applyBorder="1" applyAlignment="1">
      <alignment horizontal="left"/>
    </xf>
    <xf numFmtId="0" fontId="44" fillId="0" borderId="0" xfId="7" applyFont="1" applyFill="1" applyBorder="1"/>
    <xf numFmtId="0" fontId="3" fillId="8" borderId="1" xfId="7" applyFont="1" applyFill="1" applyBorder="1"/>
    <xf numFmtId="0" fontId="11" fillId="2" borderId="0" xfId="7" applyFont="1" applyFill="1"/>
    <xf numFmtId="0" fontId="4" fillId="9" borderId="3" xfId="0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3" fillId="2" borderId="0" xfId="7" applyFont="1" applyFill="1" applyBorder="1" applyAlignment="1">
      <alignment horizontal="left"/>
    </xf>
    <xf numFmtId="0" fontId="3" fillId="10" borderId="7" xfId="0" applyFont="1" applyFill="1" applyBorder="1"/>
    <xf numFmtId="0" fontId="4" fillId="10" borderId="1" xfId="0" applyFont="1" applyFill="1" applyBorder="1" applyAlignment="1">
      <alignment horizontal="center"/>
    </xf>
    <xf numFmtId="17" fontId="3" fillId="10" borderId="7" xfId="0" applyNumberFormat="1" applyFont="1" applyFill="1" applyBorder="1"/>
    <xf numFmtId="165" fontId="4" fillId="0" borderId="3" xfId="7" applyNumberFormat="1" applyFont="1" applyFill="1" applyBorder="1" applyAlignment="1">
      <alignment horizontal="left"/>
    </xf>
    <xf numFmtId="0" fontId="4" fillId="3" borderId="2" xfId="2" applyFont="1" applyFill="1" applyBorder="1" applyAlignment="1">
      <alignment horizontal="left"/>
    </xf>
    <xf numFmtId="0" fontId="4" fillId="3" borderId="3" xfId="2" applyFont="1" applyFill="1" applyBorder="1" applyAlignment="1">
      <alignment horizontal="left"/>
    </xf>
    <xf numFmtId="0" fontId="3" fillId="2" borderId="0" xfId="2" applyFont="1" applyFill="1" applyBorder="1" applyAlignment="1">
      <alignment horizontal="center"/>
    </xf>
    <xf numFmtId="0" fontId="7" fillId="2" borderId="0" xfId="2" applyFont="1" applyFill="1" applyBorder="1" applyAlignment="1">
      <alignment horizontal="center"/>
    </xf>
    <xf numFmtId="0" fontId="3" fillId="2" borderId="0" xfId="7" applyFont="1" applyFill="1" applyBorder="1" applyAlignment="1">
      <alignment horizontal="center"/>
    </xf>
    <xf numFmtId="0" fontId="21" fillId="2" borderId="0" xfId="0" applyFont="1" applyFill="1" applyAlignment="1">
      <alignment horizontal="left"/>
    </xf>
    <xf numFmtId="0" fontId="4" fillId="0" borderId="2" xfId="7" applyFont="1" applyFill="1" applyBorder="1" applyAlignment="1"/>
    <xf numFmtId="165" fontId="4" fillId="0" borderId="1" xfId="7" applyNumberFormat="1" applyFont="1" applyFill="1" applyBorder="1" applyAlignment="1">
      <alignment horizontal="left"/>
    </xf>
    <xf numFmtId="165" fontId="4" fillId="0" borderId="4" xfId="7" applyNumberFormat="1" applyFont="1" applyFill="1" applyBorder="1" applyAlignment="1">
      <alignment horizontal="left"/>
    </xf>
    <xf numFmtId="0" fontId="3" fillId="2" borderId="2" xfId="7" applyFont="1" applyFill="1" applyBorder="1" applyAlignment="1">
      <alignment horizontal="left"/>
    </xf>
    <xf numFmtId="0" fontId="3" fillId="2" borderId="0" xfId="7" applyFont="1" applyFill="1" applyBorder="1" applyAlignment="1">
      <alignment horizontal="left"/>
    </xf>
    <xf numFmtId="165" fontId="4" fillId="0" borderId="0" xfId="7" applyNumberFormat="1" applyFont="1" applyFill="1" applyBorder="1" applyAlignment="1">
      <alignment horizontal="left"/>
    </xf>
    <xf numFmtId="0" fontId="3" fillId="0" borderId="0" xfId="7" applyFont="1" applyFill="1" applyBorder="1" applyAlignment="1">
      <alignment horizontal="left"/>
    </xf>
    <xf numFmtId="0" fontId="21" fillId="2" borderId="0" xfId="0" applyFont="1" applyFill="1" applyAlignment="1">
      <alignment horizontal="left"/>
    </xf>
    <xf numFmtId="0" fontId="3" fillId="2" borderId="0" xfId="7" applyFont="1" applyFill="1" applyBorder="1" applyAlignment="1">
      <alignment horizontal="left"/>
    </xf>
    <xf numFmtId="165" fontId="4" fillId="0" borderId="0" xfId="7" applyNumberFormat="1" applyFont="1" applyFill="1" applyBorder="1" applyAlignment="1">
      <alignment horizontal="left"/>
    </xf>
    <xf numFmtId="0" fontId="3" fillId="0" borderId="0" xfId="7" applyFont="1" applyFill="1" applyBorder="1" applyAlignment="1">
      <alignment horizontal="left"/>
    </xf>
    <xf numFmtId="165" fontId="4" fillId="0" borderId="22" xfId="7" applyNumberFormat="1" applyFont="1" applyFill="1" applyBorder="1" applyAlignment="1">
      <alignment horizontal="left"/>
    </xf>
    <xf numFmtId="4" fontId="4" fillId="0" borderId="3" xfId="7" applyNumberFormat="1" applyFont="1" applyFill="1" applyBorder="1" applyAlignment="1">
      <alignment horizontal="right"/>
    </xf>
    <xf numFmtId="4" fontId="4" fillId="0" borderId="4" xfId="7" applyNumberFormat="1" applyFont="1" applyFill="1" applyBorder="1" applyAlignment="1">
      <alignment horizontal="right"/>
    </xf>
    <xf numFmtId="0" fontId="3" fillId="0" borderId="3" xfId="7" applyFont="1" applyBorder="1"/>
    <xf numFmtId="0" fontId="3" fillId="0" borderId="3" xfId="7" applyFont="1" applyFill="1" applyBorder="1"/>
    <xf numFmtId="0" fontId="3" fillId="0" borderId="4" xfId="7" applyFont="1" applyFill="1" applyBorder="1"/>
    <xf numFmtId="4" fontId="3" fillId="0" borderId="2" xfId="7" applyNumberFormat="1" applyFont="1" applyFill="1" applyBorder="1" applyAlignment="1">
      <alignment horizontal="right"/>
    </xf>
    <xf numFmtId="0" fontId="3" fillId="0" borderId="14" xfId="7" applyFont="1" applyFill="1" applyBorder="1"/>
    <xf numFmtId="0" fontId="3" fillId="0" borderId="15" xfId="7" applyFont="1" applyFill="1" applyBorder="1"/>
    <xf numFmtId="0" fontId="4" fillId="3" borderId="4" xfId="2" applyFont="1" applyFill="1" applyBorder="1" applyAlignment="1">
      <alignment horizontal="left"/>
    </xf>
    <xf numFmtId="0" fontId="4" fillId="3" borderId="10" xfId="2" applyFont="1" applyFill="1" applyBorder="1" applyAlignment="1">
      <alignment horizontal="left"/>
    </xf>
    <xf numFmtId="0" fontId="4" fillId="3" borderId="7" xfId="2" applyFont="1" applyFill="1" applyBorder="1"/>
    <xf numFmtId="0" fontId="3" fillId="3" borderId="11" xfId="2" applyFont="1" applyFill="1" applyBorder="1" applyAlignment="1">
      <alignment horizontal="center"/>
    </xf>
    <xf numFmtId="0" fontId="3" fillId="3" borderId="1" xfId="2" applyFont="1" applyFill="1" applyBorder="1"/>
    <xf numFmtId="0" fontId="3" fillId="3" borderId="4" xfId="2" applyFont="1" applyFill="1" applyBorder="1" applyAlignment="1">
      <alignment horizontal="center"/>
    </xf>
    <xf numFmtId="167" fontId="4" fillId="3" borderId="6" xfId="2" applyNumberFormat="1" applyFont="1" applyFill="1" applyBorder="1" applyAlignment="1">
      <alignment horizontal="right"/>
    </xf>
    <xf numFmtId="0" fontId="3" fillId="0" borderId="2" xfId="2" applyFont="1" applyFill="1" applyBorder="1" applyAlignment="1">
      <alignment horizontal="center"/>
    </xf>
    <xf numFmtId="165" fontId="9" fillId="0" borderId="0" xfId="2" applyNumberFormat="1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center"/>
    </xf>
    <xf numFmtId="0" fontId="4" fillId="0" borderId="0" xfId="2" applyFont="1" applyFill="1" applyBorder="1" applyAlignment="1"/>
    <xf numFmtId="0" fontId="9" fillId="0" borderId="0" xfId="2" applyFont="1" applyFill="1" applyBorder="1" applyAlignment="1"/>
    <xf numFmtId="165" fontId="4" fillId="0" borderId="0" xfId="2" applyNumberFormat="1" applyFont="1" applyFill="1" applyAlignment="1">
      <alignment horizontal="left"/>
    </xf>
    <xf numFmtId="0" fontId="3" fillId="0" borderId="0" xfId="2" applyFont="1" applyFill="1" applyBorder="1"/>
    <xf numFmtId="0" fontId="9" fillId="0" borderId="6" xfId="2" applyFont="1" applyFill="1" applyBorder="1"/>
    <xf numFmtId="0" fontId="3" fillId="0" borderId="6" xfId="2" applyFont="1" applyFill="1" applyBorder="1"/>
    <xf numFmtId="0" fontId="4" fillId="0" borderId="0" xfId="2" applyFont="1" applyFill="1" applyBorder="1" applyAlignment="1">
      <alignment horizontal="left"/>
    </xf>
    <xf numFmtId="165" fontId="4" fillId="0" borderId="0" xfId="2" applyNumberFormat="1" applyFont="1" applyFill="1" applyBorder="1" applyAlignment="1">
      <alignment horizontal="left"/>
    </xf>
    <xf numFmtId="165" fontId="9" fillId="0" borderId="6" xfId="2" applyNumberFormat="1" applyFont="1" applyFill="1" applyBorder="1" applyAlignment="1">
      <alignment horizontal="left" wrapText="1"/>
    </xf>
    <xf numFmtId="165" fontId="4" fillId="0" borderId="6" xfId="2" applyNumberFormat="1" applyFont="1" applyFill="1" applyBorder="1" applyAlignment="1">
      <alignment horizontal="left"/>
    </xf>
    <xf numFmtId="0" fontId="3" fillId="0" borderId="6" xfId="2" applyFont="1" applyFill="1" applyBorder="1" applyAlignment="1">
      <alignment horizontal="center"/>
    </xf>
    <xf numFmtId="0" fontId="27" fillId="0" borderId="3" xfId="2" applyFont="1" applyFill="1" applyBorder="1" applyAlignment="1">
      <alignment vertical="center"/>
    </xf>
    <xf numFmtId="0" fontId="3" fillId="0" borderId="1" xfId="2" applyFont="1" applyFill="1" applyBorder="1"/>
    <xf numFmtId="0" fontId="4" fillId="0" borderId="4" xfId="2" applyFont="1" applyFill="1" applyBorder="1" applyAlignment="1">
      <alignment horizontal="center" wrapText="1"/>
    </xf>
    <xf numFmtId="0" fontId="20" fillId="0" borderId="6" xfId="2" applyFont="1" applyFill="1" applyBorder="1"/>
    <xf numFmtId="0" fontId="4" fillId="0" borderId="6" xfId="2" applyFont="1" applyFill="1" applyBorder="1"/>
    <xf numFmtId="0" fontId="3" fillId="3" borderId="4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8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165" fontId="4" fillId="0" borderId="0" xfId="0" applyNumberFormat="1" applyFont="1" applyFill="1" applyBorder="1" applyAlignment="1">
      <alignment horizontal="left"/>
    </xf>
    <xf numFmtId="0" fontId="21" fillId="2" borderId="0" xfId="0" applyFont="1" applyFill="1" applyAlignment="1">
      <alignment horizontal="left"/>
    </xf>
    <xf numFmtId="0" fontId="3" fillId="2" borderId="0" xfId="7" applyFont="1" applyFill="1" applyBorder="1" applyAlignment="1">
      <alignment horizontal="left"/>
    </xf>
    <xf numFmtId="165" fontId="4" fillId="0" borderId="0" xfId="7" applyNumberFormat="1" applyFont="1" applyFill="1" applyBorder="1" applyAlignment="1">
      <alignment horizontal="left"/>
    </xf>
    <xf numFmtId="0" fontId="21" fillId="2" borderId="0" xfId="0" applyFont="1" applyFill="1" applyAlignment="1">
      <alignment horizontal="left"/>
    </xf>
    <xf numFmtId="0" fontId="3" fillId="0" borderId="2" xfId="7" applyFont="1" applyBorder="1"/>
    <xf numFmtId="167" fontId="0" fillId="0" borderId="9" xfId="0" applyNumberFormat="1" applyBorder="1" applyAlignment="1">
      <alignment vertical="center"/>
    </xf>
    <xf numFmtId="0" fontId="11" fillId="0" borderId="0" xfId="0" applyFont="1" applyFill="1" applyBorder="1"/>
    <xf numFmtId="0" fontId="25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165" fontId="4" fillId="0" borderId="0" xfId="1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65" fontId="3" fillId="0" borderId="0" xfId="0" applyNumberFormat="1" applyFont="1" applyFill="1" applyBorder="1" applyAlignment="1">
      <alignment horizontal="left"/>
    </xf>
    <xf numFmtId="0" fontId="9" fillId="0" borderId="0" xfId="2" applyFont="1" applyFill="1" applyBorder="1" applyAlignment="1">
      <alignment horizontal="center"/>
    </xf>
    <xf numFmtId="44" fontId="4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0" fillId="0" borderId="0" xfId="0" applyFont="1" applyFill="1" applyBorder="1"/>
    <xf numFmtId="0" fontId="3" fillId="0" borderId="0" xfId="2" applyFont="1" applyFill="1" applyBorder="1" applyAlignment="1">
      <alignment wrapText="1"/>
    </xf>
    <xf numFmtId="0" fontId="3" fillId="0" borderId="0" xfId="2" applyFont="1" applyFill="1" applyBorder="1" applyAlignment="1">
      <alignment horizontal="center" wrapText="1"/>
    </xf>
    <xf numFmtId="0" fontId="4" fillId="0" borderId="0" xfId="2" applyFont="1" applyFill="1" applyBorder="1" applyAlignment="1">
      <alignment horizontal="center" wrapText="1"/>
    </xf>
    <xf numFmtId="0" fontId="3" fillId="0" borderId="0" xfId="2" applyFont="1" applyFill="1" applyBorder="1" applyAlignment="1">
      <alignment horizontal="center" vertical="center"/>
    </xf>
    <xf numFmtId="167" fontId="3" fillId="0" borderId="0" xfId="2" applyNumberFormat="1" applyFont="1" applyFill="1" applyBorder="1" applyAlignment="1">
      <alignment horizontal="right" vertical="center"/>
    </xf>
    <xf numFmtId="167" fontId="3" fillId="0" borderId="0" xfId="2" applyNumberFormat="1" applyFont="1" applyFill="1" applyBorder="1" applyAlignment="1">
      <alignment horizontal="right" vertical="center" wrapText="1"/>
    </xf>
    <xf numFmtId="0" fontId="4" fillId="0" borderId="0" xfId="2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/>
    <xf numFmtId="164" fontId="4" fillId="0" borderId="0" xfId="7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67" fontId="11" fillId="0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0" fontId="9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17" fillId="0" borderId="0" xfId="2" applyFont="1" applyFill="1" applyBorder="1" applyAlignment="1">
      <alignment horizontal="center"/>
    </xf>
    <xf numFmtId="167" fontId="4" fillId="0" borderId="0" xfId="2" applyNumberFormat="1" applyFont="1" applyFill="1" applyBorder="1" applyAlignment="1">
      <alignment horizontal="center"/>
    </xf>
    <xf numFmtId="0" fontId="4" fillId="0" borderId="0" xfId="2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44" fontId="9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/>
    <xf numFmtId="0" fontId="11" fillId="0" borderId="0" xfId="0" applyFont="1" applyFill="1" applyBorder="1" applyAlignment="1">
      <alignment horizontal="center" vertical="center"/>
    </xf>
    <xf numFmtId="0" fontId="11" fillId="0" borderId="0" xfId="7" applyFont="1" applyFill="1" applyBorder="1"/>
    <xf numFmtId="0" fontId="3" fillId="0" borderId="0" xfId="7" applyFont="1" applyFill="1" applyBorder="1" applyAlignment="1"/>
    <xf numFmtId="0" fontId="11" fillId="0" borderId="0" xfId="7" applyFont="1" applyFill="1" applyBorder="1" applyAlignment="1">
      <alignment horizontal="center"/>
    </xf>
    <xf numFmtId="167" fontId="11" fillId="0" borderId="0" xfId="7" applyNumberFormat="1" applyFont="1" applyFill="1" applyBorder="1" applyAlignment="1">
      <alignment horizontal="center"/>
    </xf>
    <xf numFmtId="0" fontId="11" fillId="0" borderId="0" xfId="7" applyFont="1" applyFill="1" applyBorder="1" applyAlignment="1"/>
    <xf numFmtId="0" fontId="11" fillId="0" borderId="0" xfId="7" applyFont="1" applyFill="1" applyBorder="1" applyAlignment="1">
      <alignment horizontal="center" vertical="center"/>
    </xf>
    <xf numFmtId="0" fontId="11" fillId="0" borderId="0" xfId="7" applyFont="1" applyFill="1" applyBorder="1" applyAlignment="1">
      <alignment vertical="center"/>
    </xf>
    <xf numFmtId="167" fontId="4" fillId="0" borderId="0" xfId="7" applyNumberFormat="1" applyFont="1" applyFill="1" applyBorder="1" applyAlignment="1">
      <alignment horizontal="center" vertical="center"/>
    </xf>
    <xf numFmtId="0" fontId="9" fillId="0" borderId="0" xfId="7" applyFont="1" applyFill="1" applyBorder="1" applyAlignment="1">
      <alignment vertical="center"/>
    </xf>
    <xf numFmtId="0" fontId="32" fillId="0" borderId="0" xfId="7" applyFont="1" applyFill="1" applyBorder="1" applyAlignment="1">
      <alignment horizontal="center"/>
    </xf>
    <xf numFmtId="0" fontId="42" fillId="0" borderId="0" xfId="7" applyFont="1" applyFill="1" applyBorder="1" applyAlignment="1">
      <alignment horizontal="left" vertical="center"/>
    </xf>
    <xf numFmtId="165" fontId="43" fillId="0" borderId="0" xfId="7" applyNumberFormat="1" applyFont="1" applyFill="1" applyBorder="1" applyAlignment="1">
      <alignment horizontal="left"/>
    </xf>
    <xf numFmtId="0" fontId="16" fillId="0" borderId="0" xfId="7" applyFont="1" applyFill="1" applyBorder="1" applyAlignment="1">
      <alignment horizontal="center" vertical="center" wrapText="1"/>
    </xf>
    <xf numFmtId="167" fontId="4" fillId="0" borderId="0" xfId="7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4" fillId="0" borderId="0" xfId="2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left"/>
    </xf>
    <xf numFmtId="0" fontId="18" fillId="0" borderId="2" xfId="0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left"/>
    </xf>
    <xf numFmtId="0" fontId="4" fillId="0" borderId="0" xfId="2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167" fontId="4" fillId="0" borderId="5" xfId="1" applyNumberFormat="1" applyFont="1" applyFill="1" applyBorder="1" applyAlignment="1">
      <alignment horizontal="right" vertical="center"/>
    </xf>
    <xf numFmtId="0" fontId="3" fillId="2" borderId="0" xfId="1" applyFont="1" applyFill="1" applyBorder="1" applyAlignment="1">
      <alignment horizontal="center"/>
    </xf>
    <xf numFmtId="0" fontId="3" fillId="0" borderId="5" xfId="7" applyFont="1" applyFill="1" applyBorder="1" applyAlignment="1">
      <alignment horizontal="center" vertical="center"/>
    </xf>
    <xf numFmtId="167" fontId="4" fillId="0" borderId="5" xfId="7" applyNumberFormat="1" applyFont="1" applyFill="1" applyBorder="1" applyAlignment="1">
      <alignment horizontal="right" vertical="center"/>
    </xf>
    <xf numFmtId="0" fontId="18" fillId="0" borderId="5" xfId="7" applyFont="1" applyFill="1" applyBorder="1" applyAlignment="1">
      <alignment horizontal="center" vertical="center"/>
    </xf>
    <xf numFmtId="0" fontId="17" fillId="0" borderId="5" xfId="7" applyFont="1" applyFill="1" applyBorder="1" applyAlignment="1">
      <alignment horizontal="center" vertical="center"/>
    </xf>
    <xf numFmtId="0" fontId="3" fillId="2" borderId="0" xfId="7" applyFont="1" applyFill="1" applyBorder="1" applyAlignment="1">
      <alignment horizontal="left"/>
    </xf>
    <xf numFmtId="167" fontId="4" fillId="0" borderId="0" xfId="7" applyNumberFormat="1" applyFont="1" applyFill="1" applyBorder="1" applyAlignment="1">
      <alignment horizontal="right" vertical="center"/>
    </xf>
    <xf numFmtId="0" fontId="3" fillId="0" borderId="0" xfId="7" applyFont="1" applyFill="1" applyBorder="1" applyAlignment="1">
      <alignment horizontal="center" vertical="center"/>
    </xf>
    <xf numFmtId="0" fontId="3" fillId="0" borderId="5" xfId="7" applyFont="1" applyFill="1" applyBorder="1" applyAlignment="1">
      <alignment horizontal="center" vertical="center"/>
    </xf>
    <xf numFmtId="167" fontId="4" fillId="0" borderId="5" xfId="7" applyNumberFormat="1" applyFont="1" applyFill="1" applyBorder="1" applyAlignment="1">
      <alignment horizontal="right" vertical="center"/>
    </xf>
    <xf numFmtId="0" fontId="18" fillId="0" borderId="5" xfId="7" applyFont="1" applyFill="1" applyBorder="1" applyAlignment="1">
      <alignment horizontal="center" vertical="center"/>
    </xf>
    <xf numFmtId="0" fontId="4" fillId="0" borderId="6" xfId="7" applyFont="1" applyFill="1" applyBorder="1" applyAlignment="1">
      <alignment horizontal="left"/>
    </xf>
    <xf numFmtId="167" fontId="0" fillId="0" borderId="9" xfId="0" applyNumberFormat="1" applyBorder="1" applyAlignment="1"/>
    <xf numFmtId="167" fontId="4" fillId="0" borderId="0" xfId="1" applyNumberFormat="1" applyFont="1" applyFill="1" applyBorder="1" applyAlignment="1">
      <alignment horizontal="right"/>
    </xf>
    <xf numFmtId="165" fontId="4" fillId="0" borderId="6" xfId="0" applyNumberFormat="1" applyFont="1" applyFill="1" applyBorder="1" applyAlignment="1">
      <alignment horizontal="left"/>
    </xf>
    <xf numFmtId="0" fontId="3" fillId="0" borderId="6" xfId="1" applyFont="1" applyFill="1" applyBorder="1" applyAlignment="1">
      <alignment horizontal="center"/>
    </xf>
    <xf numFmtId="167" fontId="4" fillId="0" borderId="6" xfId="1" applyNumberFormat="1" applyFont="1" applyFill="1" applyBorder="1" applyAlignment="1">
      <alignment horizontal="right"/>
    </xf>
    <xf numFmtId="0" fontId="33" fillId="2" borderId="0" xfId="7" applyFont="1" applyFill="1" applyBorder="1" applyAlignment="1">
      <alignment vertical="center"/>
    </xf>
    <xf numFmtId="167" fontId="9" fillId="9" borderId="2" xfId="7" applyNumberFormat="1" applyFont="1" applyFill="1" applyBorder="1" applyAlignment="1">
      <alignment horizontal="center" vertical="center" wrapText="1"/>
    </xf>
    <xf numFmtId="0" fontId="4" fillId="9" borderId="3" xfId="7" applyFont="1" applyFill="1" applyBorder="1" applyAlignment="1">
      <alignment horizontal="center" vertical="center" wrapText="1"/>
    </xf>
    <xf numFmtId="167" fontId="9" fillId="9" borderId="4" xfId="7" applyNumberFormat="1" applyFont="1" applyFill="1" applyBorder="1" applyAlignment="1">
      <alignment horizontal="center" vertical="center" wrapText="1"/>
    </xf>
    <xf numFmtId="167" fontId="9" fillId="0" borderId="0" xfId="7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/>
    </xf>
    <xf numFmtId="167" fontId="4" fillId="0" borderId="0" xfId="1" applyNumberFormat="1" applyFont="1" applyFill="1" applyBorder="1"/>
    <xf numFmtId="0" fontId="4" fillId="0" borderId="4" xfId="1" applyFont="1" applyFill="1" applyBorder="1" applyAlignment="1">
      <alignment horizontal="center"/>
    </xf>
    <xf numFmtId="0" fontId="3" fillId="0" borderId="0" xfId="1" applyFont="1" applyFill="1"/>
    <xf numFmtId="0" fontId="4" fillId="0" borderId="0" xfId="1" applyFont="1" applyFill="1"/>
    <xf numFmtId="0" fontId="4" fillId="0" borderId="2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18" fillId="0" borderId="2" xfId="7" applyFont="1" applyFill="1" applyBorder="1" applyAlignment="1">
      <alignment horizontal="center" vertical="center"/>
    </xf>
    <xf numFmtId="165" fontId="4" fillId="0" borderId="6" xfId="7" applyNumberFormat="1" applyFont="1" applyFill="1" applyBorder="1" applyAlignment="1">
      <alignment horizontal="left" wrapText="1"/>
    </xf>
    <xf numFmtId="165" fontId="4" fillId="0" borderId="15" xfId="7" applyNumberFormat="1" applyFont="1" applyFill="1" applyBorder="1" applyAlignment="1">
      <alignment horizontal="left" wrapText="1"/>
    </xf>
    <xf numFmtId="0" fontId="3" fillId="0" borderId="0" xfId="7" applyFont="1" applyFill="1" applyBorder="1" applyAlignment="1">
      <alignment horizontal="center" vertical="center"/>
    </xf>
    <xf numFmtId="167" fontId="4" fillId="0" borderId="0" xfId="7" applyNumberFormat="1" applyFont="1" applyFill="1" applyBorder="1" applyAlignment="1">
      <alignment horizontal="right" vertical="center"/>
    </xf>
    <xf numFmtId="0" fontId="3" fillId="0" borderId="9" xfId="7" applyFont="1" applyFill="1" applyBorder="1" applyAlignment="1">
      <alignment horizontal="center" vertical="center"/>
    </xf>
    <xf numFmtId="0" fontId="3" fillId="0" borderId="8" xfId="7" applyFont="1" applyFill="1" applyBorder="1" applyAlignment="1">
      <alignment horizontal="center" vertical="center"/>
    </xf>
    <xf numFmtId="0" fontId="13" fillId="0" borderId="3" xfId="7" applyFont="1" applyFill="1" applyBorder="1"/>
    <xf numFmtId="0" fontId="18" fillId="0" borderId="0" xfId="7" applyFont="1" applyFill="1" applyBorder="1" applyAlignment="1">
      <alignment horizontal="center" vertical="center"/>
    </xf>
    <xf numFmtId="0" fontId="19" fillId="0" borderId="0" xfId="7" applyFill="1"/>
    <xf numFmtId="165" fontId="13" fillId="0" borderId="0" xfId="7" applyNumberFormat="1" applyFont="1" applyFill="1" applyBorder="1" applyAlignment="1">
      <alignment horizontal="left" wrapText="1"/>
    </xf>
    <xf numFmtId="0" fontId="3" fillId="0" borderId="11" xfId="7" applyFont="1" applyFill="1" applyBorder="1" applyAlignment="1">
      <alignment horizontal="center" vertical="center"/>
    </xf>
    <xf numFmtId="167" fontId="4" fillId="0" borderId="12" xfId="7" applyNumberFormat="1" applyFont="1" applyFill="1" applyBorder="1" applyAlignment="1">
      <alignment horizontal="right" vertical="center"/>
    </xf>
    <xf numFmtId="167" fontId="4" fillId="0" borderId="11" xfId="7" applyNumberFormat="1" applyFont="1" applyFill="1" applyBorder="1" applyAlignment="1">
      <alignment horizontal="right" vertical="center"/>
    </xf>
    <xf numFmtId="0" fontId="3" fillId="0" borderId="0" xfId="7" applyFont="1" applyFill="1" applyBorder="1" applyAlignment="1">
      <alignment horizontal="center" vertical="center"/>
    </xf>
    <xf numFmtId="165" fontId="4" fillId="0" borderId="0" xfId="7" applyNumberFormat="1" applyFont="1" applyFill="1" applyBorder="1" applyAlignment="1">
      <alignment horizontal="left" vertical="center"/>
    </xf>
    <xf numFmtId="167" fontId="4" fillId="0" borderId="0" xfId="7" applyNumberFormat="1" applyFont="1" applyFill="1" applyBorder="1" applyAlignment="1">
      <alignment horizontal="right" vertical="center"/>
    </xf>
    <xf numFmtId="0" fontId="3" fillId="0" borderId="5" xfId="7" applyFont="1" applyFill="1" applyBorder="1" applyAlignment="1">
      <alignment horizontal="center" vertical="center"/>
    </xf>
    <xf numFmtId="167" fontId="4" fillId="0" borderId="5" xfId="7" applyNumberFormat="1" applyFont="1" applyFill="1" applyBorder="1" applyAlignment="1">
      <alignment horizontal="right" vertical="center"/>
    </xf>
    <xf numFmtId="0" fontId="4" fillId="0" borderId="4" xfId="7" applyFont="1" applyFill="1" applyBorder="1" applyAlignment="1">
      <alignment horizontal="center"/>
    </xf>
    <xf numFmtId="165" fontId="4" fillId="0" borderId="0" xfId="7" applyNumberFormat="1" applyFont="1" applyFill="1" applyBorder="1" applyAlignment="1">
      <alignment horizontal="left"/>
    </xf>
    <xf numFmtId="0" fontId="3" fillId="0" borderId="5" xfId="7" applyFont="1" applyFill="1" applyBorder="1" applyAlignment="1">
      <alignment horizontal="center" vertical="center"/>
    </xf>
    <xf numFmtId="167" fontId="4" fillId="0" borderId="5" xfId="7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/>
    </xf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 applyFill="1" applyAlignment="1">
      <alignment horizontal="left"/>
    </xf>
    <xf numFmtId="0" fontId="3" fillId="2" borderId="0" xfId="1" applyFont="1" applyFill="1" applyBorder="1" applyAlignment="1">
      <alignment horizontal="center"/>
    </xf>
    <xf numFmtId="0" fontId="21" fillId="2" borderId="0" xfId="0" applyFont="1" applyFill="1" applyAlignment="1">
      <alignment horizontal="left"/>
    </xf>
    <xf numFmtId="0" fontId="4" fillId="0" borderId="10" xfId="7" applyFont="1" applyFill="1" applyBorder="1" applyAlignment="1">
      <alignment horizontal="left"/>
    </xf>
    <xf numFmtId="0" fontId="4" fillId="0" borderId="3" xfId="7" applyFont="1" applyFill="1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4" fillId="0" borderId="0" xfId="2" applyFont="1" applyFill="1" applyBorder="1" applyAlignment="1">
      <alignment horizontal="left"/>
    </xf>
    <xf numFmtId="165" fontId="4" fillId="0" borderId="0" xfId="0" applyNumberFormat="1" applyFont="1" applyFill="1" applyBorder="1" applyAlignment="1">
      <alignment horizontal="left"/>
    </xf>
    <xf numFmtId="165" fontId="4" fillId="0" borderId="0" xfId="2" applyNumberFormat="1" applyFont="1" applyFill="1" applyBorder="1" applyAlignment="1">
      <alignment horizontal="left"/>
    </xf>
    <xf numFmtId="165" fontId="9" fillId="0" borderId="0" xfId="2" applyNumberFormat="1" applyFont="1" applyFill="1" applyBorder="1" applyAlignment="1">
      <alignment horizontal="left" wrapText="1"/>
    </xf>
    <xf numFmtId="165" fontId="4" fillId="0" borderId="0" xfId="1" applyNumberFormat="1" applyFont="1" applyFill="1" applyBorder="1" applyAlignment="1">
      <alignment horizontal="left"/>
    </xf>
    <xf numFmtId="0" fontId="3" fillId="0" borderId="0" xfId="7" applyFont="1" applyFill="1" applyBorder="1" applyAlignment="1">
      <alignment horizontal="center" vertical="center"/>
    </xf>
    <xf numFmtId="165" fontId="4" fillId="0" borderId="0" xfId="7" applyNumberFormat="1" applyFont="1" applyFill="1" applyBorder="1" applyAlignment="1">
      <alignment horizontal="left" vertical="center"/>
    </xf>
    <xf numFmtId="165" fontId="4" fillId="0" borderId="0" xfId="7" applyNumberFormat="1" applyFont="1" applyFill="1" applyBorder="1" applyAlignment="1">
      <alignment horizontal="left"/>
    </xf>
    <xf numFmtId="165" fontId="4" fillId="0" borderId="0" xfId="7" applyNumberFormat="1" applyFont="1" applyFill="1" applyBorder="1" applyAlignment="1">
      <alignment horizontal="left" wrapText="1"/>
    </xf>
    <xf numFmtId="165" fontId="4" fillId="0" borderId="0" xfId="0" applyNumberFormat="1" applyFont="1" applyFill="1" applyAlignment="1">
      <alignment horizontal="left"/>
    </xf>
    <xf numFmtId="165" fontId="4" fillId="0" borderId="2" xfId="1" applyNumberFormat="1" applyFont="1" applyFill="1" applyBorder="1" applyAlignment="1">
      <alignment horizontal="left"/>
    </xf>
    <xf numFmtId="165" fontId="4" fillId="0" borderId="3" xfId="7" applyNumberFormat="1" applyFont="1" applyFill="1" applyBorder="1" applyAlignment="1">
      <alignment horizontal="left"/>
    </xf>
    <xf numFmtId="165" fontId="4" fillId="0" borderId="1" xfId="7" applyNumberFormat="1" applyFont="1" applyFill="1" applyBorder="1" applyAlignment="1">
      <alignment horizontal="left"/>
    </xf>
    <xf numFmtId="165" fontId="4" fillId="0" borderId="4" xfId="7" applyNumberFormat="1" applyFont="1" applyFill="1" applyBorder="1" applyAlignment="1">
      <alignment horizontal="left"/>
    </xf>
    <xf numFmtId="0" fontId="3" fillId="0" borderId="5" xfId="7" applyFont="1" applyFill="1" applyBorder="1" applyAlignment="1">
      <alignment horizontal="center" vertical="center"/>
    </xf>
    <xf numFmtId="0" fontId="3" fillId="0" borderId="8" xfId="7" applyFont="1" applyFill="1" applyBorder="1" applyAlignment="1">
      <alignment horizontal="center" vertical="center"/>
    </xf>
    <xf numFmtId="167" fontId="4" fillId="0" borderId="5" xfId="7" applyNumberFormat="1" applyFont="1" applyFill="1" applyBorder="1" applyAlignment="1">
      <alignment horizontal="right" vertical="center"/>
    </xf>
    <xf numFmtId="165" fontId="4" fillId="0" borderId="10" xfId="7" applyNumberFormat="1" applyFont="1" applyFill="1" applyBorder="1" applyAlignment="1">
      <alignment horizontal="left" vertical="center"/>
    </xf>
    <xf numFmtId="165" fontId="4" fillId="0" borderId="7" xfId="7" applyNumberFormat="1" applyFont="1" applyFill="1" applyBorder="1" applyAlignment="1">
      <alignment horizontal="left" vertical="center"/>
    </xf>
    <xf numFmtId="0" fontId="4" fillId="0" borderId="2" xfId="7" applyFont="1" applyFill="1" applyBorder="1" applyAlignment="1">
      <alignment horizontal="left"/>
    </xf>
    <xf numFmtId="0" fontId="3" fillId="0" borderId="14" xfId="7" applyFont="1" applyFill="1" applyBorder="1" applyAlignment="1">
      <alignment horizontal="center" vertical="center"/>
    </xf>
    <xf numFmtId="0" fontId="3" fillId="0" borderId="0" xfId="7" applyFont="1" applyFill="1" applyBorder="1" applyAlignment="1">
      <alignment horizontal="left"/>
    </xf>
    <xf numFmtId="165" fontId="4" fillId="0" borderId="6" xfId="0" applyNumberFormat="1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11" xfId="7" applyFont="1" applyFill="1" applyBorder="1" applyAlignment="1">
      <alignment horizontal="center"/>
    </xf>
    <xf numFmtId="0" fontId="4" fillId="0" borderId="1" xfId="7" applyFont="1" applyFill="1" applyBorder="1" applyAlignment="1">
      <alignment horizontal="center"/>
    </xf>
    <xf numFmtId="0" fontId="11" fillId="11" borderId="2" xfId="7" applyFont="1" applyFill="1" applyBorder="1" applyAlignment="1">
      <alignment horizontal="center"/>
    </xf>
    <xf numFmtId="0" fontId="9" fillId="0" borderId="0" xfId="1" applyFont="1" applyFill="1" applyBorder="1"/>
    <xf numFmtId="0" fontId="4" fillId="0" borderId="6" xfId="1" applyFont="1" applyFill="1" applyBorder="1"/>
    <xf numFmtId="0" fontId="16" fillId="8" borderId="3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/>
    <xf numFmtId="0" fontId="3" fillId="0" borderId="0" xfId="1" applyFont="1" applyFill="1" applyBorder="1" applyAlignment="1">
      <alignment horizontal="center" vertical="center"/>
    </xf>
    <xf numFmtId="167" fontId="4" fillId="0" borderId="15" xfId="1" applyNumberFormat="1" applyFont="1" applyFill="1" applyBorder="1" applyAlignment="1">
      <alignment horizontal="right"/>
    </xf>
    <xf numFmtId="0" fontId="0" fillId="0" borderId="0" xfId="0" applyBorder="1" applyAlignment="1">
      <alignment vertical="center"/>
    </xf>
    <xf numFmtId="0" fontId="3" fillId="0" borderId="15" xfId="1" applyFont="1" applyFill="1" applyBorder="1"/>
    <xf numFmtId="0" fontId="3" fillId="2" borderId="12" xfId="1" applyFont="1" applyFill="1" applyBorder="1"/>
    <xf numFmtId="0" fontId="4" fillId="0" borderId="4" xfId="1" applyFont="1" applyFill="1" applyBorder="1" applyAlignment="1">
      <alignment horizontal="left"/>
    </xf>
    <xf numFmtId="167" fontId="4" fillId="0" borderId="5" xfId="1" applyNumberFormat="1" applyFont="1" applyFill="1" applyBorder="1" applyAlignment="1">
      <alignment horizontal="center"/>
    </xf>
    <xf numFmtId="167" fontId="5" fillId="2" borderId="0" xfId="0" applyNumberFormat="1" applyFont="1" applyFill="1" applyBorder="1" applyAlignment="1">
      <alignment horizontal="center"/>
    </xf>
    <xf numFmtId="167" fontId="4" fillId="0" borderId="5" xfId="0" applyNumberFormat="1" applyFont="1" applyFill="1" applyBorder="1" applyAlignment="1">
      <alignment horizontal="center" vertical="center"/>
    </xf>
    <xf numFmtId="167" fontId="4" fillId="2" borderId="2" xfId="0" applyNumberFormat="1" applyFont="1" applyFill="1" applyBorder="1" applyAlignment="1">
      <alignment horizontal="center"/>
    </xf>
    <xf numFmtId="167" fontId="3" fillId="0" borderId="2" xfId="0" applyNumberFormat="1" applyFont="1" applyFill="1" applyBorder="1" applyAlignment="1">
      <alignment horizontal="center"/>
    </xf>
    <xf numFmtId="167" fontId="4" fillId="0" borderId="15" xfId="0" applyNumberFormat="1" applyFont="1" applyFill="1" applyBorder="1" applyAlignment="1">
      <alignment horizontal="center"/>
    </xf>
    <xf numFmtId="167" fontId="4" fillId="0" borderId="11" xfId="0" applyNumberFormat="1" applyFont="1" applyFill="1" applyBorder="1" applyAlignment="1">
      <alignment horizontal="center"/>
    </xf>
    <xf numFmtId="167" fontId="4" fillId="0" borderId="14" xfId="0" applyNumberFormat="1" applyFont="1" applyFill="1" applyBorder="1" applyAlignment="1">
      <alignment horizontal="center"/>
    </xf>
    <xf numFmtId="167" fontId="7" fillId="0" borderId="9" xfId="0" applyNumberFormat="1" applyFont="1" applyFill="1" applyBorder="1" applyAlignment="1">
      <alignment horizontal="center"/>
    </xf>
    <xf numFmtId="167" fontId="3" fillId="2" borderId="0" xfId="0" applyNumberFormat="1" applyFont="1" applyFill="1" applyAlignment="1">
      <alignment horizontal="center"/>
    </xf>
    <xf numFmtId="167" fontId="4" fillId="0" borderId="0" xfId="0" applyNumberFormat="1" applyFont="1" applyFill="1" applyBorder="1" applyAlignment="1">
      <alignment horizontal="center" vertical="center"/>
    </xf>
    <xf numFmtId="167" fontId="9" fillId="0" borderId="0" xfId="2" applyNumberFormat="1" applyFont="1" applyFill="1" applyBorder="1" applyAlignment="1">
      <alignment horizontal="center"/>
    </xf>
    <xf numFmtId="167" fontId="4" fillId="0" borderId="0" xfId="2" applyNumberFormat="1" applyFont="1" applyFill="1" applyBorder="1" applyAlignment="1">
      <alignment horizontal="center" vertical="center"/>
    </xf>
    <xf numFmtId="167" fontId="3" fillId="0" borderId="0" xfId="2" applyNumberFormat="1" applyFont="1" applyFill="1" applyBorder="1" applyAlignment="1">
      <alignment horizontal="center" vertical="center"/>
    </xf>
    <xf numFmtId="167" fontId="3" fillId="0" borderId="0" xfId="2" applyNumberFormat="1" applyFont="1" applyFill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/>
    </xf>
    <xf numFmtId="0" fontId="3" fillId="0" borderId="0" xfId="2" quotePrefix="1" applyFont="1"/>
    <xf numFmtId="167" fontId="5" fillId="2" borderId="0" xfId="2" applyNumberFormat="1" applyFont="1" applyFill="1" applyBorder="1" applyAlignment="1">
      <alignment horizontal="center"/>
    </xf>
    <xf numFmtId="167" fontId="6" fillId="2" borderId="0" xfId="2" applyNumberFormat="1" applyFont="1" applyFill="1" applyBorder="1" applyAlignment="1">
      <alignment horizontal="center"/>
    </xf>
    <xf numFmtId="167" fontId="9" fillId="2" borderId="0" xfId="2" applyNumberFormat="1" applyFont="1" applyFill="1" applyBorder="1" applyAlignment="1">
      <alignment horizontal="center"/>
    </xf>
    <xf numFmtId="167" fontId="9" fillId="9" borderId="2" xfId="2" applyNumberFormat="1" applyFont="1" applyFill="1" applyBorder="1" applyAlignment="1">
      <alignment horizontal="center"/>
    </xf>
    <xf numFmtId="167" fontId="9" fillId="0" borderId="2" xfId="2" applyNumberFormat="1" applyFont="1" applyFill="1" applyBorder="1" applyAlignment="1">
      <alignment horizontal="center"/>
    </xf>
    <xf numFmtId="167" fontId="3" fillId="2" borderId="6" xfId="2" applyNumberFormat="1" applyFont="1" applyFill="1" applyBorder="1" applyAlignment="1">
      <alignment horizontal="center"/>
    </xf>
    <xf numFmtId="167" fontId="9" fillId="3" borderId="2" xfId="2" applyNumberFormat="1" applyFont="1" applyFill="1" applyBorder="1" applyAlignment="1">
      <alignment horizontal="center"/>
    </xf>
    <xf numFmtId="167" fontId="9" fillId="3" borderId="0" xfId="2" applyNumberFormat="1" applyFont="1" applyFill="1" applyBorder="1" applyAlignment="1">
      <alignment horizontal="center"/>
    </xf>
    <xf numFmtId="167" fontId="4" fillId="0" borderId="2" xfId="2" applyNumberFormat="1" applyFont="1" applyFill="1" applyBorder="1" applyAlignment="1">
      <alignment horizontal="center"/>
    </xf>
    <xf numFmtId="167" fontId="4" fillId="3" borderId="2" xfId="2" applyNumberFormat="1" applyFont="1" applyFill="1" applyBorder="1" applyAlignment="1">
      <alignment horizontal="center" vertical="center"/>
    </xf>
    <xf numFmtId="167" fontId="4" fillId="0" borderId="2" xfId="2" applyNumberFormat="1" applyFont="1" applyFill="1" applyBorder="1" applyAlignment="1">
      <alignment horizontal="center" vertical="center"/>
    </xf>
    <xf numFmtId="167" fontId="4" fillId="2" borderId="2" xfId="2" applyNumberFormat="1" applyFont="1" applyFill="1" applyBorder="1" applyAlignment="1">
      <alignment horizontal="center"/>
    </xf>
    <xf numFmtId="167" fontId="3" fillId="0" borderId="0" xfId="2" applyNumberFormat="1" applyFont="1" applyAlignment="1">
      <alignment horizontal="center"/>
    </xf>
    <xf numFmtId="0" fontId="3" fillId="0" borderId="12" xfId="2" applyFont="1" applyFill="1" applyBorder="1" applyAlignment="1">
      <alignment horizontal="center" wrapText="1"/>
    </xf>
    <xf numFmtId="0" fontId="4" fillId="0" borderId="11" xfId="1" applyFont="1" applyFill="1" applyBorder="1" applyAlignment="1">
      <alignment horizontal="center"/>
    </xf>
    <xf numFmtId="167" fontId="4" fillId="0" borderId="2" xfId="1" applyNumberFormat="1" applyFont="1" applyFill="1" applyBorder="1" applyAlignment="1">
      <alignment horizontal="right" vertical="center"/>
    </xf>
    <xf numFmtId="167" fontId="4" fillId="0" borderId="2" xfId="0" applyNumberFormat="1" applyFont="1" applyFill="1" applyBorder="1" applyAlignment="1">
      <alignment vertical="center"/>
    </xf>
    <xf numFmtId="0" fontId="16" fillId="10" borderId="2" xfId="1" applyFont="1" applyFill="1" applyBorder="1" applyAlignment="1">
      <alignment horizontal="center" vertical="center" wrapText="1"/>
    </xf>
    <xf numFmtId="0" fontId="4" fillId="0" borderId="27" xfId="1" applyFont="1" applyFill="1" applyBorder="1" applyAlignment="1">
      <alignment horizontal="center"/>
    </xf>
    <xf numFmtId="0" fontId="3" fillId="0" borderId="1" xfId="7" applyFont="1" applyFill="1" applyBorder="1" applyAlignment="1">
      <alignment horizontal="center"/>
    </xf>
    <xf numFmtId="0" fontId="32" fillId="0" borderId="6" xfId="7" applyFont="1" applyFill="1" applyBorder="1" applyAlignment="1">
      <alignment horizontal="center"/>
    </xf>
    <xf numFmtId="0" fontId="16" fillId="10" borderId="2" xfId="7" applyFont="1" applyFill="1" applyBorder="1" applyAlignment="1">
      <alignment horizontal="center" vertical="center" wrapText="1"/>
    </xf>
    <xf numFmtId="167" fontId="9" fillId="10" borderId="2" xfId="0" applyNumberFormat="1" applyFont="1" applyFill="1" applyBorder="1" applyAlignment="1">
      <alignment horizontal="center" vertical="center" wrapText="1"/>
    </xf>
    <xf numFmtId="0" fontId="4" fillId="10" borderId="2" xfId="7" applyFont="1" applyFill="1" applyBorder="1" applyAlignment="1">
      <alignment horizontal="center" vertical="center" wrapText="1"/>
    </xf>
    <xf numFmtId="167" fontId="4" fillId="10" borderId="2" xfId="7" applyNumberFormat="1" applyFont="1" applyFill="1" applyBorder="1" applyAlignment="1">
      <alignment horizontal="center" vertical="center" wrapText="1"/>
    </xf>
    <xf numFmtId="0" fontId="4" fillId="10" borderId="5" xfId="7" applyFont="1" applyFill="1" applyBorder="1" applyAlignment="1">
      <alignment horizontal="center" vertical="center" wrapText="1"/>
    </xf>
    <xf numFmtId="0" fontId="13" fillId="0" borderId="6" xfId="7" applyFont="1" applyFill="1" applyBorder="1"/>
    <xf numFmtId="165" fontId="4" fillId="0" borderId="11" xfId="7" applyNumberFormat="1" applyFont="1" applyFill="1" applyBorder="1" applyAlignment="1">
      <alignment horizontal="left" vertical="center"/>
    </xf>
    <xf numFmtId="0" fontId="3" fillId="0" borderId="22" xfId="7" applyFont="1" applyFill="1" applyBorder="1" applyAlignment="1">
      <alignment horizontal="left"/>
    </xf>
    <xf numFmtId="0" fontId="3" fillId="0" borderId="23" xfId="7" applyFont="1" applyFill="1" applyBorder="1" applyAlignment="1">
      <alignment horizontal="left"/>
    </xf>
    <xf numFmtId="0" fontId="3" fillId="0" borderId="24" xfId="7" applyFont="1" applyFill="1" applyBorder="1" applyAlignment="1">
      <alignment horizontal="left"/>
    </xf>
    <xf numFmtId="167" fontId="4" fillId="3" borderId="5" xfId="2" applyNumberFormat="1" applyFont="1" applyFill="1" applyBorder="1" applyAlignment="1">
      <alignment horizontal="right"/>
    </xf>
    <xf numFmtId="167" fontId="20" fillId="2" borderId="0" xfId="0" applyNumberFormat="1" applyFont="1" applyFill="1" applyBorder="1" applyAlignment="1">
      <alignment horizontal="left"/>
    </xf>
    <xf numFmtId="167" fontId="11" fillId="9" borderId="2" xfId="0" applyNumberFormat="1" applyFont="1" applyFill="1" applyBorder="1" applyAlignment="1">
      <alignment horizontal="center" vertical="center" wrapText="1"/>
    </xf>
    <xf numFmtId="167" fontId="3" fillId="2" borderId="6" xfId="0" applyNumberFormat="1" applyFont="1" applyFill="1" applyBorder="1" applyAlignment="1">
      <alignment horizontal="center" vertical="center" wrapText="1"/>
    </xf>
    <xf numFmtId="167" fontId="3" fillId="3" borderId="6" xfId="0" applyNumberFormat="1" applyFont="1" applyFill="1" applyBorder="1" applyAlignment="1">
      <alignment horizontal="center"/>
    </xf>
    <xf numFmtId="167" fontId="3" fillId="3" borderId="0" xfId="0" applyNumberFormat="1" applyFont="1" applyFill="1" applyBorder="1" applyAlignment="1">
      <alignment horizontal="center"/>
    </xf>
    <xf numFmtId="167" fontId="3" fillId="0" borderId="2" xfId="0" applyNumberFormat="1" applyFont="1" applyFill="1" applyBorder="1" applyAlignment="1">
      <alignment horizontal="right"/>
    </xf>
    <xf numFmtId="167" fontId="3" fillId="0" borderId="2" xfId="0" applyNumberFormat="1" applyFont="1" applyFill="1" applyBorder="1" applyAlignment="1">
      <alignment horizontal="right" vertical="center"/>
    </xf>
    <xf numFmtId="167" fontId="3" fillId="0" borderId="0" xfId="0" applyNumberFormat="1" applyFont="1" applyFill="1" applyBorder="1" applyAlignment="1">
      <alignment horizontal="right"/>
    </xf>
    <xf numFmtId="167" fontId="3" fillId="2" borderId="0" xfId="0" applyNumberFormat="1" applyFont="1" applyFill="1" applyBorder="1" applyAlignment="1">
      <alignment horizontal="center" vertical="center" wrapText="1"/>
    </xf>
    <xf numFmtId="167" fontId="3" fillId="0" borderId="6" xfId="0" applyNumberFormat="1" applyFont="1" applyFill="1" applyBorder="1" applyAlignment="1">
      <alignment horizontal="center"/>
    </xf>
    <xf numFmtId="167" fontId="3" fillId="0" borderId="9" xfId="0" applyNumberFormat="1" applyFont="1" applyFill="1" applyBorder="1" applyAlignment="1">
      <alignment horizontal="right"/>
    </xf>
    <xf numFmtId="167" fontId="4" fillId="0" borderId="5" xfId="0" applyNumberFormat="1" applyFont="1" applyFill="1" applyBorder="1" applyAlignment="1"/>
    <xf numFmtId="0" fontId="3" fillId="0" borderId="25" xfId="0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left"/>
    </xf>
    <xf numFmtId="165" fontId="4" fillId="0" borderId="1" xfId="0" applyNumberFormat="1" applyFont="1" applyFill="1" applyBorder="1" applyAlignment="1">
      <alignment horizontal="left"/>
    </xf>
    <xf numFmtId="165" fontId="4" fillId="0" borderId="4" xfId="0" applyNumberFormat="1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7" fillId="2" borderId="0" xfId="7" applyFont="1" applyFill="1" applyBorder="1" applyAlignment="1">
      <alignment horizontal="center"/>
    </xf>
    <xf numFmtId="0" fontId="33" fillId="2" borderId="17" xfId="0" applyFont="1" applyFill="1" applyBorder="1" applyAlignment="1">
      <alignment horizontal="center" vertical="center"/>
    </xf>
    <xf numFmtId="0" fontId="33" fillId="2" borderId="18" xfId="0" applyFont="1" applyFill="1" applyBorder="1" applyAlignment="1">
      <alignment horizontal="center" vertical="center"/>
    </xf>
    <xf numFmtId="0" fontId="33" fillId="2" borderId="19" xfId="0" applyFont="1" applyFill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horizontal="center" vertical="center"/>
    </xf>
    <xf numFmtId="0" fontId="33" fillId="2" borderId="2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7" applyFont="1" applyFill="1" applyBorder="1" applyAlignment="1">
      <alignment horizontal="center" vertical="center"/>
    </xf>
    <xf numFmtId="165" fontId="9" fillId="0" borderId="0" xfId="7" applyNumberFormat="1" applyFont="1" applyFill="1" applyBorder="1" applyAlignment="1">
      <alignment horizontal="left"/>
    </xf>
    <xf numFmtId="165" fontId="4" fillId="0" borderId="0" xfId="7" applyNumberFormat="1" applyFont="1" applyFill="1" applyBorder="1" applyAlignment="1">
      <alignment horizontal="left"/>
    </xf>
    <xf numFmtId="165" fontId="12" fillId="0" borderId="0" xfId="7" applyNumberFormat="1" applyFont="1" applyFill="1" applyBorder="1" applyAlignment="1">
      <alignment horizontal="left"/>
    </xf>
    <xf numFmtId="165" fontId="4" fillId="0" borderId="0" xfId="7" applyNumberFormat="1" applyFont="1" applyFill="1" applyBorder="1" applyAlignment="1">
      <alignment horizontal="left" vertical="center"/>
    </xf>
    <xf numFmtId="165" fontId="4" fillId="0" borderId="0" xfId="7" applyNumberFormat="1" applyFont="1" applyFill="1" applyBorder="1" applyAlignment="1">
      <alignment horizontal="left" vertical="center" wrapText="1"/>
    </xf>
    <xf numFmtId="165" fontId="4" fillId="0" borderId="0" xfId="7" applyNumberFormat="1" applyFont="1" applyFill="1" applyBorder="1" applyAlignment="1">
      <alignment horizontal="left" wrapText="1"/>
    </xf>
    <xf numFmtId="167" fontId="4" fillId="0" borderId="0" xfId="7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left" wrapText="1"/>
    </xf>
    <xf numFmtId="165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5" fontId="4" fillId="0" borderId="0" xfId="1" applyNumberFormat="1" applyFont="1" applyFill="1" applyBorder="1" applyAlignment="1">
      <alignment horizontal="left"/>
    </xf>
    <xf numFmtId="165" fontId="4" fillId="0" borderId="0" xfId="2" applyNumberFormat="1" applyFont="1" applyFill="1" applyBorder="1" applyAlignment="1">
      <alignment horizontal="left" wrapText="1"/>
    </xf>
    <xf numFmtId="165" fontId="4" fillId="0" borderId="0" xfId="0" applyNumberFormat="1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/>
    </xf>
    <xf numFmtId="165" fontId="9" fillId="0" borderId="0" xfId="2" applyNumberFormat="1" applyFont="1" applyFill="1" applyBorder="1" applyAlignment="1">
      <alignment horizontal="left" wrapText="1"/>
    </xf>
    <xf numFmtId="165" fontId="4" fillId="0" borderId="0" xfId="2" applyNumberFormat="1" applyFont="1" applyFill="1" applyBorder="1" applyAlignment="1">
      <alignment horizontal="left"/>
    </xf>
    <xf numFmtId="0" fontId="11" fillId="0" borderId="0" xfId="2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7" fontId="4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21" fillId="2" borderId="0" xfId="0" applyFont="1" applyFill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wrapText="1"/>
    </xf>
    <xf numFmtId="0" fontId="4" fillId="0" borderId="14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left"/>
    </xf>
    <xf numFmtId="165" fontId="4" fillId="0" borderId="14" xfId="0" applyNumberFormat="1" applyFont="1" applyFill="1" applyBorder="1" applyAlignment="1">
      <alignment horizontal="left"/>
    </xf>
    <xf numFmtId="165" fontId="4" fillId="0" borderId="6" xfId="0" applyNumberFormat="1" applyFont="1" applyFill="1" applyBorder="1" applyAlignment="1">
      <alignment horizontal="left"/>
    </xf>
    <xf numFmtId="165" fontId="4" fillId="0" borderId="15" xfId="0" applyNumberFormat="1" applyFont="1" applyFill="1" applyBorder="1" applyAlignment="1">
      <alignment horizontal="left"/>
    </xf>
    <xf numFmtId="0" fontId="4" fillId="0" borderId="16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65" fontId="4" fillId="0" borderId="2" xfId="0" applyNumberFormat="1" applyFont="1" applyFill="1" applyBorder="1" applyAlignment="1">
      <alignment horizontal="left"/>
    </xf>
    <xf numFmtId="0" fontId="10" fillId="4" borderId="3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165" fontId="4" fillId="0" borderId="5" xfId="0" applyNumberFormat="1" applyFont="1" applyFill="1" applyBorder="1" applyAlignment="1">
      <alignment horizontal="left"/>
    </xf>
    <xf numFmtId="165" fontId="3" fillId="0" borderId="2" xfId="0" applyNumberFormat="1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165" fontId="4" fillId="0" borderId="2" xfId="1" applyNumberFormat="1" applyFont="1" applyFill="1" applyBorder="1" applyAlignment="1">
      <alignment horizontal="left"/>
    </xf>
    <xf numFmtId="165" fontId="4" fillId="0" borderId="10" xfId="0" applyNumberFormat="1" applyFont="1" applyFill="1" applyBorder="1" applyAlignment="1">
      <alignment horizontal="left" vertical="center"/>
    </xf>
    <xf numFmtId="165" fontId="4" fillId="0" borderId="7" xfId="0" applyNumberFormat="1" applyFont="1" applyFill="1" applyBorder="1" applyAlignment="1">
      <alignment horizontal="left" vertical="center"/>
    </xf>
    <xf numFmtId="165" fontId="4" fillId="0" borderId="11" xfId="0" applyNumberFormat="1" applyFont="1" applyFill="1" applyBorder="1" applyAlignment="1">
      <alignment horizontal="left" vertical="center"/>
    </xf>
    <xf numFmtId="0" fontId="33" fillId="2" borderId="0" xfId="0" applyFont="1" applyFill="1" applyBorder="1" applyAlignment="1">
      <alignment horizontal="center" vertical="center" wrapText="1"/>
    </xf>
    <xf numFmtId="0" fontId="33" fillId="2" borderId="22" xfId="0" applyFont="1" applyFill="1" applyBorder="1" applyAlignment="1">
      <alignment horizontal="center" vertical="center" wrapText="1"/>
    </xf>
    <xf numFmtId="0" fontId="33" fillId="2" borderId="23" xfId="0" applyFont="1" applyFill="1" applyBorder="1" applyAlignment="1">
      <alignment horizontal="center" vertical="center" wrapText="1"/>
    </xf>
    <xf numFmtId="0" fontId="33" fillId="2" borderId="24" xfId="0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left"/>
    </xf>
    <xf numFmtId="165" fontId="4" fillId="0" borderId="2" xfId="2" applyNumberFormat="1" applyFont="1" applyFill="1" applyBorder="1" applyAlignment="1">
      <alignment horizontal="left" wrapText="1"/>
    </xf>
    <xf numFmtId="165" fontId="9" fillId="0" borderId="2" xfId="2" applyNumberFormat="1" applyFont="1" applyFill="1" applyBorder="1" applyAlignment="1">
      <alignment horizontal="left" wrapText="1"/>
    </xf>
    <xf numFmtId="0" fontId="4" fillId="0" borderId="10" xfId="2" applyFont="1" applyFill="1" applyBorder="1" applyAlignment="1">
      <alignment horizontal="center" wrapText="1"/>
    </xf>
    <xf numFmtId="0" fontId="4" fillId="0" borderId="7" xfId="2" applyFont="1" applyFill="1" applyBorder="1" applyAlignment="1">
      <alignment horizontal="center" wrapText="1"/>
    </xf>
    <xf numFmtId="0" fontId="4" fillId="0" borderId="11" xfId="2" applyFont="1" applyFill="1" applyBorder="1" applyAlignment="1">
      <alignment horizontal="center" wrapText="1"/>
    </xf>
    <xf numFmtId="0" fontId="4" fillId="0" borderId="2" xfId="2" applyFont="1" applyFill="1" applyBorder="1" applyAlignment="1">
      <alignment horizontal="left" wrapText="1"/>
    </xf>
    <xf numFmtId="0" fontId="4" fillId="0" borderId="5" xfId="2" applyFont="1" applyFill="1" applyBorder="1" applyAlignment="1">
      <alignment horizontal="left" wrapText="1"/>
    </xf>
    <xf numFmtId="0" fontId="4" fillId="0" borderId="16" xfId="2" applyFont="1" applyFill="1" applyBorder="1" applyAlignment="1">
      <alignment horizontal="center" wrapText="1"/>
    </xf>
    <xf numFmtId="0" fontId="4" fillId="0" borderId="0" xfId="2" applyFont="1" applyFill="1" applyBorder="1" applyAlignment="1">
      <alignment horizontal="center" wrapText="1"/>
    </xf>
    <xf numFmtId="0" fontId="4" fillId="0" borderId="12" xfId="2" applyFont="1" applyFill="1" applyBorder="1" applyAlignment="1">
      <alignment horizontal="center" wrapText="1"/>
    </xf>
    <xf numFmtId="165" fontId="4" fillId="0" borderId="2" xfId="2" applyNumberFormat="1" applyFont="1" applyFill="1" applyBorder="1" applyAlignment="1">
      <alignment horizontal="left"/>
    </xf>
    <xf numFmtId="0" fontId="27" fillId="8" borderId="3" xfId="2" applyFont="1" applyFill="1" applyBorder="1" applyAlignment="1">
      <alignment horizontal="left" vertical="center"/>
    </xf>
    <xf numFmtId="0" fontId="27" fillId="8" borderId="1" xfId="2" applyFont="1" applyFill="1" applyBorder="1" applyAlignment="1">
      <alignment horizontal="left" vertical="center"/>
    </xf>
    <xf numFmtId="0" fontId="27" fillId="8" borderId="4" xfId="2" applyFont="1" applyFill="1" applyBorder="1" applyAlignment="1">
      <alignment horizontal="left" vertical="center"/>
    </xf>
    <xf numFmtId="165" fontId="9" fillId="3" borderId="2" xfId="2" applyNumberFormat="1" applyFont="1" applyFill="1" applyBorder="1" applyAlignment="1">
      <alignment horizontal="left" wrapText="1"/>
    </xf>
    <xf numFmtId="0" fontId="27" fillId="4" borderId="3" xfId="2" applyFont="1" applyFill="1" applyBorder="1" applyAlignment="1">
      <alignment horizontal="left" vertical="center"/>
    </xf>
    <xf numFmtId="0" fontId="27" fillId="4" borderId="1" xfId="2" applyFont="1" applyFill="1" applyBorder="1" applyAlignment="1">
      <alignment horizontal="left" vertical="center"/>
    </xf>
    <xf numFmtId="0" fontId="27" fillId="4" borderId="4" xfId="2" applyFont="1" applyFill="1" applyBorder="1" applyAlignment="1">
      <alignment horizontal="left" vertical="center"/>
    </xf>
    <xf numFmtId="165" fontId="4" fillId="3" borderId="0" xfId="2" applyNumberFormat="1" applyFont="1" applyFill="1" applyBorder="1" applyAlignment="1">
      <alignment horizontal="left" wrapText="1"/>
    </xf>
    <xf numFmtId="0" fontId="4" fillId="3" borderId="2" xfId="2" applyFont="1" applyFill="1" applyBorder="1" applyAlignment="1">
      <alignment horizontal="left"/>
    </xf>
    <xf numFmtId="0" fontId="4" fillId="3" borderId="3" xfId="2" applyFont="1" applyFill="1" applyBorder="1" applyAlignment="1">
      <alignment horizontal="left"/>
    </xf>
    <xf numFmtId="0" fontId="8" fillId="2" borderId="0" xfId="2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7" fillId="2" borderId="0" xfId="2" applyFont="1" applyFill="1" applyBorder="1" applyAlignment="1">
      <alignment horizontal="center"/>
    </xf>
    <xf numFmtId="0" fontId="33" fillId="2" borderId="22" xfId="0" applyFont="1" applyFill="1" applyBorder="1" applyAlignment="1">
      <alignment horizontal="center" wrapText="1"/>
    </xf>
    <xf numFmtId="0" fontId="33" fillId="2" borderId="23" xfId="0" applyFont="1" applyFill="1" applyBorder="1" applyAlignment="1">
      <alignment horizontal="center" wrapText="1"/>
    </xf>
    <xf numFmtId="0" fontId="33" fillId="2" borderId="24" xfId="0" applyFont="1" applyFill="1" applyBorder="1" applyAlignment="1">
      <alignment horizontal="center" wrapText="1"/>
    </xf>
    <xf numFmtId="0" fontId="11" fillId="9" borderId="3" xfId="2" applyFont="1" applyFill="1" applyBorder="1" applyAlignment="1">
      <alignment horizontal="left"/>
    </xf>
    <xf numFmtId="0" fontId="11" fillId="9" borderId="1" xfId="2" applyFont="1" applyFill="1" applyBorder="1" applyAlignment="1">
      <alignment horizontal="left"/>
    </xf>
    <xf numFmtId="0" fontId="11" fillId="9" borderId="4" xfId="2" applyFont="1" applyFill="1" applyBorder="1" applyAlignment="1">
      <alignment horizontal="left"/>
    </xf>
    <xf numFmtId="0" fontId="11" fillId="0" borderId="3" xfId="2" applyFont="1" applyFill="1" applyBorder="1" applyAlignment="1">
      <alignment horizontal="left"/>
    </xf>
    <xf numFmtId="0" fontId="11" fillId="0" borderId="1" xfId="2" applyFont="1" applyFill="1" applyBorder="1" applyAlignment="1">
      <alignment horizontal="left"/>
    </xf>
    <xf numFmtId="0" fontId="11" fillId="0" borderId="4" xfId="2" applyFont="1" applyFill="1" applyBorder="1" applyAlignment="1">
      <alignment horizontal="left"/>
    </xf>
    <xf numFmtId="165" fontId="4" fillId="3" borderId="2" xfId="2" applyNumberFormat="1" applyFont="1" applyFill="1" applyBorder="1" applyAlignment="1">
      <alignment horizontal="left"/>
    </xf>
    <xf numFmtId="165" fontId="4" fillId="3" borderId="2" xfId="2" applyNumberFormat="1" applyFont="1" applyFill="1" applyBorder="1" applyAlignment="1">
      <alignment horizontal="left" wrapText="1"/>
    </xf>
    <xf numFmtId="0" fontId="4" fillId="0" borderId="9" xfId="2" applyFont="1" applyFill="1" applyBorder="1" applyAlignment="1">
      <alignment horizontal="left" wrapText="1"/>
    </xf>
    <xf numFmtId="0" fontId="4" fillId="0" borderId="3" xfId="2" applyFont="1" applyFill="1" applyBorder="1" applyAlignment="1">
      <alignment horizontal="left" wrapText="1"/>
    </xf>
    <xf numFmtId="0" fontId="4" fillId="0" borderId="1" xfId="2" applyFont="1" applyFill="1" applyBorder="1" applyAlignment="1">
      <alignment horizontal="left" wrapText="1"/>
    </xf>
    <xf numFmtId="0" fontId="4" fillId="0" borderId="4" xfId="2" applyFont="1" applyFill="1" applyBorder="1" applyAlignment="1">
      <alignment horizontal="left" wrapText="1"/>
    </xf>
    <xf numFmtId="165" fontId="9" fillId="0" borderId="7" xfId="0" applyNumberFormat="1" applyFont="1" applyFill="1" applyBorder="1" applyAlignment="1">
      <alignment horizontal="left"/>
    </xf>
    <xf numFmtId="165" fontId="4" fillId="0" borderId="0" xfId="0" applyNumberFormat="1" applyFont="1" applyFill="1" applyAlignment="1">
      <alignment horizontal="left"/>
    </xf>
    <xf numFmtId="165" fontId="12" fillId="0" borderId="2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165" fontId="4" fillId="0" borderId="3" xfId="2" applyNumberFormat="1" applyFont="1" applyFill="1" applyBorder="1" applyAlignment="1">
      <alignment horizontal="left" wrapText="1"/>
    </xf>
    <xf numFmtId="165" fontId="4" fillId="0" borderId="1" xfId="2" applyNumberFormat="1" applyFont="1" applyFill="1" applyBorder="1" applyAlignment="1">
      <alignment horizontal="left" wrapText="1"/>
    </xf>
    <xf numFmtId="165" fontId="4" fillId="0" borderId="4" xfId="2" applyNumberFormat="1" applyFont="1" applyFill="1" applyBorder="1" applyAlignment="1">
      <alignment horizontal="left" wrapText="1"/>
    </xf>
    <xf numFmtId="0" fontId="10" fillId="4" borderId="3" xfId="1" applyFont="1" applyFill="1" applyBorder="1" applyAlignment="1">
      <alignment horizontal="left" vertical="center"/>
    </xf>
    <xf numFmtId="0" fontId="10" fillId="4" borderId="1" xfId="1" applyFont="1" applyFill="1" applyBorder="1" applyAlignment="1">
      <alignment horizontal="left" vertical="center"/>
    </xf>
    <xf numFmtId="0" fontId="10" fillId="4" borderId="4" xfId="1" applyFont="1" applyFill="1" applyBorder="1" applyAlignment="1">
      <alignment horizontal="left" vertical="center"/>
    </xf>
    <xf numFmtId="165" fontId="4" fillId="0" borderId="2" xfId="7" applyNumberFormat="1" applyFont="1" applyFill="1" applyBorder="1" applyAlignment="1">
      <alignment horizontal="left"/>
    </xf>
    <xf numFmtId="0" fontId="41" fillId="8" borderId="0" xfId="1" applyFont="1" applyFill="1" applyBorder="1" applyAlignment="1">
      <alignment horizontal="left"/>
    </xf>
    <xf numFmtId="0" fontId="4" fillId="0" borderId="3" xfId="1" applyFont="1" applyFill="1" applyBorder="1" applyAlignment="1">
      <alignment horizontal="left"/>
    </xf>
    <xf numFmtId="0" fontId="4" fillId="0" borderId="1" xfId="1" applyFont="1" applyFill="1" applyBorder="1" applyAlignment="1">
      <alignment horizontal="left"/>
    </xf>
    <xf numFmtId="0" fontId="4" fillId="0" borderId="15" xfId="1" applyFont="1" applyFill="1" applyBorder="1" applyAlignment="1">
      <alignment horizontal="left"/>
    </xf>
    <xf numFmtId="44" fontId="4" fillId="0" borderId="2" xfId="11" applyFont="1" applyFill="1" applyBorder="1" applyAlignment="1">
      <alignment horizontal="left"/>
    </xf>
    <xf numFmtId="0" fontId="21" fillId="2" borderId="0" xfId="7" applyFont="1" applyFill="1" applyAlignment="1">
      <alignment horizontal="left" wrapText="1"/>
    </xf>
    <xf numFmtId="165" fontId="4" fillId="0" borderId="3" xfId="1" applyNumberFormat="1" applyFont="1" applyFill="1" applyBorder="1" applyAlignment="1">
      <alignment horizontal="left"/>
    </xf>
    <xf numFmtId="165" fontId="4" fillId="0" borderId="1" xfId="1" applyNumberFormat="1" applyFont="1" applyFill="1" applyBorder="1" applyAlignment="1">
      <alignment horizontal="left"/>
    </xf>
    <xf numFmtId="165" fontId="4" fillId="0" borderId="4" xfId="1" applyNumberFormat="1" applyFont="1" applyFill="1" applyBorder="1" applyAlignment="1">
      <alignment horizontal="left"/>
    </xf>
    <xf numFmtId="0" fontId="8" fillId="2" borderId="0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7" fillId="2" borderId="13" xfId="7" applyFont="1" applyFill="1" applyBorder="1" applyAlignment="1">
      <alignment horizontal="center"/>
    </xf>
    <xf numFmtId="0" fontId="33" fillId="2" borderId="17" xfId="7" applyFont="1" applyFill="1" applyBorder="1" applyAlignment="1">
      <alignment horizontal="center" vertical="center"/>
    </xf>
    <xf numFmtId="0" fontId="33" fillId="2" borderId="18" xfId="7" applyFont="1" applyFill="1" applyBorder="1" applyAlignment="1">
      <alignment horizontal="center" vertical="center"/>
    </xf>
    <xf numFmtId="0" fontId="33" fillId="2" borderId="19" xfId="7" applyFont="1" applyFill="1" applyBorder="1" applyAlignment="1">
      <alignment horizontal="center" vertical="center"/>
    </xf>
    <xf numFmtId="0" fontId="33" fillId="2" borderId="20" xfId="7" applyFont="1" applyFill="1" applyBorder="1" applyAlignment="1">
      <alignment horizontal="center" vertical="center"/>
    </xf>
    <xf numFmtId="0" fontId="33" fillId="2" borderId="13" xfId="7" applyFont="1" applyFill="1" applyBorder="1" applyAlignment="1">
      <alignment horizontal="center" vertical="center"/>
    </xf>
    <xf numFmtId="0" fontId="33" fillId="2" borderId="21" xfId="7" applyFont="1" applyFill="1" applyBorder="1" applyAlignment="1">
      <alignment horizontal="center" vertical="center"/>
    </xf>
    <xf numFmtId="165" fontId="4" fillId="0" borderId="14" xfId="1" applyNumberFormat="1" applyFont="1" applyFill="1" applyBorder="1" applyAlignment="1">
      <alignment horizontal="left"/>
    </xf>
    <xf numFmtId="165" fontId="4" fillId="0" borderId="6" xfId="1" applyNumberFormat="1" applyFont="1" applyFill="1" applyBorder="1" applyAlignment="1">
      <alignment horizontal="left"/>
    </xf>
    <xf numFmtId="165" fontId="4" fillId="0" borderId="15" xfId="1" applyNumberFormat="1" applyFont="1" applyFill="1" applyBorder="1" applyAlignment="1">
      <alignment horizontal="left"/>
    </xf>
    <xf numFmtId="165" fontId="4" fillId="0" borderId="3" xfId="1" applyNumberFormat="1" applyFont="1" applyFill="1" applyBorder="1" applyAlignment="1">
      <alignment horizontal="left" wrapText="1"/>
    </xf>
    <xf numFmtId="165" fontId="4" fillId="0" borderId="1" xfId="1" applyNumberFormat="1" applyFont="1" applyFill="1" applyBorder="1" applyAlignment="1">
      <alignment horizontal="left" wrapText="1"/>
    </xf>
    <xf numFmtId="165" fontId="4" fillId="0" borderId="4" xfId="1" applyNumberFormat="1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/>
    </xf>
    <xf numFmtId="165" fontId="4" fillId="0" borderId="10" xfId="1" applyNumberFormat="1" applyFont="1" applyFill="1" applyBorder="1" applyAlignment="1">
      <alignment horizontal="left"/>
    </xf>
    <xf numFmtId="165" fontId="4" fillId="0" borderId="7" xfId="1" applyNumberFormat="1" applyFont="1" applyFill="1" applyBorder="1" applyAlignment="1">
      <alignment horizontal="left"/>
    </xf>
    <xf numFmtId="165" fontId="4" fillId="0" borderId="11" xfId="1" applyNumberFormat="1" applyFont="1" applyFill="1" applyBorder="1" applyAlignment="1">
      <alignment horizontal="left"/>
    </xf>
    <xf numFmtId="0" fontId="4" fillId="0" borderId="25" xfId="2" applyFont="1" applyFill="1" applyBorder="1" applyAlignment="1">
      <alignment horizontal="left" wrapText="1"/>
    </xf>
    <xf numFmtId="0" fontId="4" fillId="0" borderId="26" xfId="2" applyFont="1" applyFill="1" applyBorder="1" applyAlignment="1">
      <alignment horizontal="left" wrapText="1"/>
    </xf>
    <xf numFmtId="165" fontId="4" fillId="0" borderId="2" xfId="7" applyNumberFormat="1" applyFont="1" applyFill="1" applyBorder="1" applyAlignment="1">
      <alignment horizontal="left" wrapText="1"/>
    </xf>
    <xf numFmtId="165" fontId="4" fillId="2" borderId="2" xfId="7" applyNumberFormat="1" applyFont="1" applyFill="1" applyBorder="1" applyAlignment="1">
      <alignment horizontal="left"/>
    </xf>
    <xf numFmtId="167" fontId="4" fillId="0" borderId="5" xfId="7" applyNumberFormat="1" applyFont="1" applyFill="1" applyBorder="1" applyAlignment="1">
      <alignment horizontal="right"/>
    </xf>
    <xf numFmtId="167" fontId="4" fillId="0" borderId="8" xfId="7" applyNumberFormat="1" applyFont="1" applyFill="1" applyBorder="1" applyAlignment="1">
      <alignment horizontal="right"/>
    </xf>
    <xf numFmtId="167" fontId="4" fillId="0" borderId="9" xfId="7" applyNumberFormat="1" applyFont="1" applyFill="1" applyBorder="1" applyAlignment="1">
      <alignment horizontal="right"/>
    </xf>
    <xf numFmtId="165" fontId="4" fillId="0" borderId="10" xfId="7" applyNumberFormat="1" applyFont="1" applyFill="1" applyBorder="1" applyAlignment="1">
      <alignment horizontal="left" vertical="center"/>
    </xf>
    <xf numFmtId="165" fontId="4" fillId="0" borderId="7" xfId="7" applyNumberFormat="1" applyFont="1" applyFill="1" applyBorder="1" applyAlignment="1">
      <alignment horizontal="left" vertical="center"/>
    </xf>
    <xf numFmtId="165" fontId="4" fillId="0" borderId="16" xfId="7" applyNumberFormat="1" applyFont="1" applyFill="1" applyBorder="1" applyAlignment="1">
      <alignment horizontal="left" vertical="center"/>
    </xf>
    <xf numFmtId="165" fontId="4" fillId="0" borderId="14" xfId="7" applyNumberFormat="1" applyFont="1" applyFill="1" applyBorder="1" applyAlignment="1">
      <alignment horizontal="left" vertical="center"/>
    </xf>
    <xf numFmtId="165" fontId="4" fillId="0" borderId="6" xfId="7" applyNumberFormat="1" applyFont="1" applyFill="1" applyBorder="1" applyAlignment="1">
      <alignment horizontal="left" vertical="center"/>
    </xf>
    <xf numFmtId="165" fontId="4" fillId="0" borderId="15" xfId="7" applyNumberFormat="1" applyFont="1" applyFill="1" applyBorder="1" applyAlignment="1">
      <alignment horizontal="left" vertical="center"/>
    </xf>
    <xf numFmtId="165" fontId="4" fillId="0" borderId="3" xfId="7" applyNumberFormat="1" applyFont="1" applyFill="1" applyBorder="1" applyAlignment="1">
      <alignment horizontal="left" vertical="center"/>
    </xf>
    <xf numFmtId="165" fontId="4" fillId="0" borderId="1" xfId="7" applyNumberFormat="1" applyFont="1" applyFill="1" applyBorder="1" applyAlignment="1">
      <alignment horizontal="left" vertical="center"/>
    </xf>
    <xf numFmtId="165" fontId="4" fillId="0" borderId="4" xfId="7" applyNumberFormat="1" applyFont="1" applyFill="1" applyBorder="1" applyAlignment="1">
      <alignment horizontal="left" vertical="center"/>
    </xf>
    <xf numFmtId="0" fontId="3" fillId="0" borderId="5" xfId="7" applyFont="1" applyFill="1" applyBorder="1" applyAlignment="1">
      <alignment horizontal="center" vertical="center"/>
    </xf>
    <xf numFmtId="0" fontId="3" fillId="0" borderId="8" xfId="7" applyFont="1" applyFill="1" applyBorder="1" applyAlignment="1">
      <alignment horizontal="center" vertical="center"/>
    </xf>
    <xf numFmtId="0" fontId="3" fillId="0" borderId="9" xfId="7" applyFont="1" applyFill="1" applyBorder="1" applyAlignment="1">
      <alignment horizontal="center" vertical="center"/>
    </xf>
    <xf numFmtId="0" fontId="8" fillId="2" borderId="0" xfId="7" applyFont="1" applyFill="1" applyBorder="1" applyAlignment="1">
      <alignment horizontal="center"/>
    </xf>
    <xf numFmtId="0" fontId="3" fillId="2" borderId="0" xfId="7" applyFont="1" applyFill="1" applyBorder="1" applyAlignment="1">
      <alignment horizontal="center"/>
    </xf>
    <xf numFmtId="0" fontId="40" fillId="2" borderId="22" xfId="7" applyFont="1" applyFill="1" applyBorder="1" applyAlignment="1">
      <alignment horizontal="center"/>
    </xf>
    <xf numFmtId="0" fontId="40" fillId="2" borderId="23" xfId="7" applyFont="1" applyFill="1" applyBorder="1" applyAlignment="1">
      <alignment horizontal="center"/>
    </xf>
    <xf numFmtId="0" fontId="40" fillId="2" borderId="24" xfId="7" applyFont="1" applyFill="1" applyBorder="1" applyAlignment="1">
      <alignment horizontal="center"/>
    </xf>
    <xf numFmtId="165" fontId="4" fillId="0" borderId="2" xfId="7" applyNumberFormat="1" applyFont="1" applyFill="1" applyBorder="1" applyAlignment="1">
      <alignment horizontal="left" vertical="center"/>
    </xf>
    <xf numFmtId="165" fontId="4" fillId="0" borderId="3" xfId="7" applyNumberFormat="1" applyFont="1" applyFill="1" applyBorder="1" applyAlignment="1">
      <alignment horizontal="left"/>
    </xf>
    <xf numFmtId="165" fontId="4" fillId="0" borderId="2" xfId="7" applyNumberFormat="1" applyFont="1" applyFill="1" applyBorder="1" applyAlignment="1">
      <alignment horizontal="left" vertical="center" wrapText="1"/>
    </xf>
    <xf numFmtId="165" fontId="4" fillId="0" borderId="6" xfId="7" applyNumberFormat="1" applyFont="1" applyFill="1" applyBorder="1" applyAlignment="1">
      <alignment horizontal="left"/>
    </xf>
    <xf numFmtId="165" fontId="4" fillId="0" borderId="3" xfId="7" applyNumberFormat="1" applyFont="1" applyFill="1" applyBorder="1" applyAlignment="1">
      <alignment horizontal="left" wrapText="1"/>
    </xf>
    <xf numFmtId="165" fontId="4" fillId="0" borderId="1" xfId="7" applyNumberFormat="1" applyFont="1" applyFill="1" applyBorder="1" applyAlignment="1">
      <alignment horizontal="left" wrapText="1"/>
    </xf>
    <xf numFmtId="165" fontId="4" fillId="0" borderId="4" xfId="7" applyNumberFormat="1" applyFont="1" applyFill="1" applyBorder="1" applyAlignment="1">
      <alignment horizontal="left" wrapText="1"/>
    </xf>
    <xf numFmtId="0" fontId="10" fillId="4" borderId="3" xfId="7" applyFont="1" applyFill="1" applyBorder="1" applyAlignment="1">
      <alignment horizontal="left" vertical="center"/>
    </xf>
    <xf numFmtId="0" fontId="10" fillId="4" borderId="1" xfId="7" applyFont="1" applyFill="1" applyBorder="1" applyAlignment="1">
      <alignment horizontal="left" vertical="center"/>
    </xf>
    <xf numFmtId="0" fontId="10" fillId="4" borderId="4" xfId="7" applyFont="1" applyFill="1" applyBorder="1" applyAlignment="1">
      <alignment horizontal="left" vertical="center"/>
    </xf>
    <xf numFmtId="0" fontId="4" fillId="0" borderId="2" xfId="7" applyFont="1" applyFill="1" applyBorder="1" applyAlignment="1">
      <alignment horizontal="left"/>
    </xf>
    <xf numFmtId="0" fontId="42" fillId="8" borderId="0" xfId="7" applyFont="1" applyFill="1" applyBorder="1" applyAlignment="1">
      <alignment horizontal="left" vertical="center"/>
    </xf>
    <xf numFmtId="0" fontId="4" fillId="0" borderId="3" xfId="7" applyFont="1" applyFill="1" applyBorder="1" applyAlignment="1">
      <alignment horizontal="left"/>
    </xf>
    <xf numFmtId="0" fontId="4" fillId="0" borderId="1" xfId="7" applyFont="1" applyFill="1" applyBorder="1" applyAlignment="1">
      <alignment horizontal="left"/>
    </xf>
    <xf numFmtId="0" fontId="4" fillId="0" borderId="4" xfId="7" applyFont="1" applyFill="1" applyBorder="1" applyAlignment="1">
      <alignment horizontal="left"/>
    </xf>
    <xf numFmtId="0" fontId="4" fillId="0" borderId="2" xfId="7" applyFont="1" applyFill="1" applyBorder="1" applyAlignment="1">
      <alignment horizontal="left" wrapText="1"/>
    </xf>
    <xf numFmtId="0" fontId="4" fillId="0" borderId="8" xfId="7" applyFont="1" applyFill="1" applyBorder="1" applyAlignment="1">
      <alignment horizontal="left"/>
    </xf>
    <xf numFmtId="0" fontId="4" fillId="0" borderId="9" xfId="7" applyFont="1" applyFill="1" applyBorder="1" applyAlignment="1">
      <alignment horizontal="left"/>
    </xf>
    <xf numFmtId="0" fontId="4" fillId="0" borderId="5" xfId="7" applyFont="1" applyFill="1" applyBorder="1" applyAlignment="1">
      <alignment horizontal="left"/>
    </xf>
    <xf numFmtId="165" fontId="4" fillId="0" borderId="14" xfId="7" applyNumberFormat="1" applyFont="1" applyFill="1" applyBorder="1" applyAlignment="1">
      <alignment horizontal="left" wrapText="1"/>
    </xf>
    <xf numFmtId="165" fontId="4" fillId="0" borderId="6" xfId="7" applyNumberFormat="1" applyFont="1" applyFill="1" applyBorder="1" applyAlignment="1">
      <alignment horizontal="left" wrapText="1"/>
    </xf>
    <xf numFmtId="165" fontId="4" fillId="0" borderId="15" xfId="7" applyNumberFormat="1" applyFont="1" applyFill="1" applyBorder="1" applyAlignment="1">
      <alignment horizontal="left" wrapText="1"/>
    </xf>
    <xf numFmtId="0" fontId="21" fillId="2" borderId="0" xfId="0" applyFont="1" applyFill="1" applyAlignment="1">
      <alignment horizontal="left"/>
    </xf>
    <xf numFmtId="165" fontId="4" fillId="0" borderId="1" xfId="7" applyNumberFormat="1" applyFont="1" applyFill="1" applyBorder="1" applyAlignment="1">
      <alignment horizontal="left"/>
    </xf>
    <xf numFmtId="165" fontId="4" fillId="0" borderId="4" xfId="7" applyNumberFormat="1" applyFont="1" applyFill="1" applyBorder="1" applyAlignment="1">
      <alignment horizontal="left"/>
    </xf>
    <xf numFmtId="167" fontId="4" fillId="0" borderId="5" xfId="7" applyNumberFormat="1" applyFont="1" applyFill="1" applyBorder="1" applyAlignment="1">
      <alignment horizontal="right" vertical="center"/>
    </xf>
    <xf numFmtId="167" fontId="4" fillId="0" borderId="8" xfId="7" applyNumberFormat="1" applyFont="1" applyFill="1" applyBorder="1" applyAlignment="1">
      <alignment horizontal="right" vertical="center"/>
    </xf>
    <xf numFmtId="165" fontId="4" fillId="0" borderId="12" xfId="7" applyNumberFormat="1" applyFont="1" applyFill="1" applyBorder="1" applyAlignment="1">
      <alignment horizontal="left" vertical="center"/>
    </xf>
    <xf numFmtId="165" fontId="4" fillId="0" borderId="3" xfId="7" applyNumberFormat="1" applyFont="1" applyFill="1" applyBorder="1" applyAlignment="1">
      <alignment horizontal="left" vertical="center" wrapText="1"/>
    </xf>
    <xf numFmtId="165" fontId="4" fillId="0" borderId="1" xfId="7" applyNumberFormat="1" applyFont="1" applyFill="1" applyBorder="1" applyAlignment="1">
      <alignment horizontal="left" vertical="center" wrapText="1"/>
    </xf>
    <xf numFmtId="165" fontId="4" fillId="0" borderId="4" xfId="7" applyNumberFormat="1" applyFont="1" applyFill="1" applyBorder="1" applyAlignment="1">
      <alignment horizontal="left" vertical="center" wrapText="1"/>
    </xf>
    <xf numFmtId="0" fontId="3" fillId="0" borderId="14" xfId="7" applyFont="1" applyFill="1" applyBorder="1" applyAlignment="1">
      <alignment horizontal="center" vertical="center"/>
    </xf>
    <xf numFmtId="0" fontId="3" fillId="0" borderId="16" xfId="7" applyFont="1" applyFill="1" applyBorder="1" applyAlignment="1">
      <alignment horizontal="center" vertical="center"/>
    </xf>
    <xf numFmtId="0" fontId="47" fillId="8" borderId="0" xfId="7" applyFont="1" applyFill="1" applyAlignment="1">
      <alignment horizontal="left" vertical="center"/>
    </xf>
    <xf numFmtId="0" fontId="4" fillId="0" borderId="3" xfId="7" applyFont="1" applyFill="1" applyBorder="1" applyAlignment="1">
      <alignment horizontal="left" wrapText="1"/>
    </xf>
    <xf numFmtId="0" fontId="4" fillId="0" borderId="1" xfId="7" applyFont="1" applyFill="1" applyBorder="1" applyAlignment="1">
      <alignment horizontal="left" wrapText="1"/>
    </xf>
    <xf numFmtId="0" fontId="4" fillId="0" borderId="4" xfId="7" applyFont="1" applyFill="1" applyBorder="1" applyAlignment="1">
      <alignment horizontal="left" wrapText="1"/>
    </xf>
    <xf numFmtId="0" fontId="40" fillId="2" borderId="17" xfId="7" applyFont="1" applyFill="1" applyBorder="1" applyAlignment="1">
      <alignment horizontal="center"/>
    </xf>
    <xf numFmtId="0" fontId="40" fillId="2" borderId="18" xfId="7" applyFont="1" applyFill="1" applyBorder="1" applyAlignment="1">
      <alignment horizontal="center"/>
    </xf>
    <xf numFmtId="0" fontId="40" fillId="2" borderId="19" xfId="7" applyFont="1" applyFill="1" applyBorder="1" applyAlignment="1">
      <alignment horizontal="center"/>
    </xf>
    <xf numFmtId="0" fontId="40" fillId="2" borderId="20" xfId="7" applyFont="1" applyFill="1" applyBorder="1" applyAlignment="1">
      <alignment horizontal="center"/>
    </xf>
    <xf numFmtId="0" fontId="40" fillId="2" borderId="13" xfId="7" applyFont="1" applyFill="1" applyBorder="1" applyAlignment="1">
      <alignment horizontal="center"/>
    </xf>
    <xf numFmtId="0" fontId="40" fillId="2" borderId="21" xfId="7" applyFont="1" applyFill="1" applyBorder="1" applyAlignment="1">
      <alignment horizontal="center"/>
    </xf>
    <xf numFmtId="0" fontId="4" fillId="0" borderId="10" xfId="7" applyFont="1" applyFill="1" applyBorder="1" applyAlignment="1">
      <alignment horizontal="left" wrapText="1"/>
    </xf>
    <xf numFmtId="0" fontId="4" fillId="0" borderId="7" xfId="7" applyFont="1" applyFill="1" applyBorder="1" applyAlignment="1">
      <alignment horizontal="left" wrapText="1"/>
    </xf>
    <xf numFmtId="0" fontId="4" fillId="0" borderId="11" xfId="7" applyFont="1" applyFill="1" applyBorder="1" applyAlignment="1">
      <alignment horizontal="left" wrapText="1"/>
    </xf>
    <xf numFmtId="0" fontId="4" fillId="0" borderId="14" xfId="7" applyFont="1" applyFill="1" applyBorder="1" applyAlignment="1">
      <alignment horizontal="left"/>
    </xf>
    <xf numFmtId="0" fontId="4" fillId="0" borderId="6" xfId="7" applyFont="1" applyFill="1" applyBorder="1" applyAlignment="1">
      <alignment horizontal="left"/>
    </xf>
    <xf numFmtId="0" fontId="4" fillId="0" borderId="15" xfId="7" applyFont="1" applyFill="1" applyBorder="1" applyAlignment="1">
      <alignment horizontal="left"/>
    </xf>
    <xf numFmtId="0" fontId="4" fillId="0" borderId="10" xfId="7" applyFont="1" applyFill="1" applyBorder="1" applyAlignment="1">
      <alignment horizontal="left"/>
    </xf>
    <xf numFmtId="0" fontId="4" fillId="0" borderId="7" xfId="7" applyFont="1" applyFill="1" applyBorder="1" applyAlignment="1">
      <alignment horizontal="left"/>
    </xf>
    <xf numFmtId="4" fontId="4" fillId="0" borderId="5" xfId="7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7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4" fillId="2" borderId="2" xfId="7" applyFont="1" applyFill="1" applyBorder="1" applyAlignment="1">
      <alignment horizontal="left"/>
    </xf>
    <xf numFmtId="165" fontId="4" fillId="0" borderId="10" xfId="7" applyNumberFormat="1" applyFont="1" applyFill="1" applyBorder="1" applyAlignment="1">
      <alignment horizontal="left"/>
    </xf>
    <xf numFmtId="165" fontId="4" fillId="0" borderId="7" xfId="7" applyNumberFormat="1" applyFont="1" applyFill="1" applyBorder="1" applyAlignment="1">
      <alignment horizontal="left"/>
    </xf>
    <xf numFmtId="165" fontId="4" fillId="0" borderId="11" xfId="7" applyNumberFormat="1" applyFont="1" applyFill="1" applyBorder="1" applyAlignment="1">
      <alignment horizontal="left"/>
    </xf>
    <xf numFmtId="165" fontId="4" fillId="0" borderId="14" xfId="7" applyNumberFormat="1" applyFont="1" applyFill="1" applyBorder="1" applyAlignment="1">
      <alignment horizontal="left"/>
    </xf>
    <xf numFmtId="165" fontId="4" fillId="0" borderId="15" xfId="7" applyNumberFormat="1" applyFont="1" applyFill="1" applyBorder="1" applyAlignment="1">
      <alignment horizontal="left"/>
    </xf>
    <xf numFmtId="165" fontId="4" fillId="0" borderId="5" xfId="7" applyNumberFormat="1" applyFont="1" applyFill="1" applyBorder="1" applyAlignment="1">
      <alignment horizontal="left"/>
    </xf>
    <xf numFmtId="0" fontId="18" fillId="0" borderId="5" xfId="7" applyFont="1" applyFill="1" applyBorder="1" applyAlignment="1">
      <alignment horizontal="center" vertical="center"/>
    </xf>
    <xf numFmtId="0" fontId="17" fillId="0" borderId="5" xfId="7" applyFont="1" applyFill="1" applyBorder="1" applyAlignment="1">
      <alignment horizontal="center" vertical="center"/>
    </xf>
    <xf numFmtId="0" fontId="3" fillId="2" borderId="2" xfId="7" applyFont="1" applyFill="1" applyBorder="1" applyAlignment="1">
      <alignment horizontal="left"/>
    </xf>
    <xf numFmtId="0" fontId="3" fillId="2" borderId="3" xfId="7" applyFont="1" applyFill="1" applyBorder="1" applyAlignment="1">
      <alignment horizontal="left"/>
    </xf>
    <xf numFmtId="0" fontId="3" fillId="2" borderId="3" xfId="7" applyFont="1" applyFill="1" applyBorder="1" applyAlignment="1">
      <alignment horizontal="left" wrapText="1"/>
    </xf>
    <xf numFmtId="0" fontId="3" fillId="2" borderId="1" xfId="7" applyFont="1" applyFill="1" applyBorder="1" applyAlignment="1">
      <alignment horizontal="left" wrapText="1"/>
    </xf>
    <xf numFmtId="0" fontId="3" fillId="2" borderId="4" xfId="7" applyFont="1" applyFill="1" applyBorder="1" applyAlignment="1">
      <alignment horizontal="left" wrapText="1"/>
    </xf>
    <xf numFmtId="0" fontId="11" fillId="2" borderId="2" xfId="7" applyFont="1" applyFill="1" applyBorder="1" applyAlignment="1">
      <alignment horizontal="left"/>
    </xf>
    <xf numFmtId="0" fontId="3" fillId="2" borderId="0" xfId="7" applyFont="1" applyFill="1" applyBorder="1" applyAlignment="1">
      <alignment horizontal="left"/>
    </xf>
    <xf numFmtId="0" fontId="11" fillId="5" borderId="3" xfId="7" applyFont="1" applyFill="1" applyBorder="1" applyAlignment="1">
      <alignment horizontal="left"/>
    </xf>
    <xf numFmtId="0" fontId="11" fillId="5" borderId="1" xfId="7" applyFont="1" applyFill="1" applyBorder="1" applyAlignment="1">
      <alignment horizontal="left"/>
    </xf>
    <xf numFmtId="0" fontId="11" fillId="5" borderId="4" xfId="7" applyFont="1" applyFill="1" applyBorder="1" applyAlignment="1">
      <alignment horizontal="left"/>
    </xf>
    <xf numFmtId="0" fontId="3" fillId="0" borderId="2" xfId="7" applyFont="1" applyFill="1" applyBorder="1" applyAlignment="1">
      <alignment horizontal="left"/>
    </xf>
    <xf numFmtId="0" fontId="3" fillId="0" borderId="3" xfId="7" applyFont="1" applyFill="1" applyBorder="1" applyAlignment="1">
      <alignment horizontal="left"/>
    </xf>
    <xf numFmtId="0" fontId="3" fillId="0" borderId="3" xfId="7" applyFont="1" applyFill="1" applyBorder="1" applyAlignment="1">
      <alignment horizontal="left" wrapText="1"/>
    </xf>
    <xf numFmtId="0" fontId="3" fillId="0" borderId="1" xfId="7" applyFont="1" applyFill="1" applyBorder="1" applyAlignment="1">
      <alignment horizontal="left" wrapText="1"/>
    </xf>
    <xf numFmtId="0" fontId="3" fillId="0" borderId="4" xfId="7" applyFont="1" applyFill="1" applyBorder="1" applyAlignment="1">
      <alignment horizontal="left" wrapText="1"/>
    </xf>
    <xf numFmtId="0" fontId="10" fillId="4" borderId="10" xfId="7" applyFont="1" applyFill="1" applyBorder="1" applyAlignment="1">
      <alignment horizontal="left" vertical="center"/>
    </xf>
    <xf numFmtId="0" fontId="10" fillId="4" borderId="7" xfId="7" applyFont="1" applyFill="1" applyBorder="1" applyAlignment="1">
      <alignment horizontal="left" vertical="center"/>
    </xf>
    <xf numFmtId="0" fontId="10" fillId="4" borderId="11" xfId="7" applyFont="1" applyFill="1" applyBorder="1" applyAlignment="1">
      <alignment horizontal="left" vertical="center"/>
    </xf>
    <xf numFmtId="0" fontId="3" fillId="0" borderId="0" xfId="7" applyFont="1" applyFill="1" applyBorder="1" applyAlignment="1">
      <alignment horizontal="left"/>
    </xf>
    <xf numFmtId="0" fontId="11" fillId="0" borderId="0" xfId="7" applyFont="1" applyFill="1" applyBorder="1" applyAlignment="1">
      <alignment horizontal="left"/>
    </xf>
    <xf numFmtId="0" fontId="9" fillId="2" borderId="6" xfId="7" applyFont="1" applyFill="1" applyBorder="1" applyAlignment="1">
      <alignment horizontal="left"/>
    </xf>
    <xf numFmtId="0" fontId="9" fillId="2" borderId="15" xfId="7" applyFont="1" applyFill="1" applyBorder="1" applyAlignment="1">
      <alignment horizontal="left"/>
    </xf>
    <xf numFmtId="0" fontId="3" fillId="0" borderId="1" xfId="7" applyFont="1" applyFill="1" applyBorder="1" applyAlignment="1">
      <alignment horizontal="left"/>
    </xf>
    <xf numFmtId="0" fontId="3" fillId="0" borderId="4" xfId="7" applyFont="1" applyFill="1" applyBorder="1" applyAlignment="1">
      <alignment horizontal="left"/>
    </xf>
    <xf numFmtId="0" fontId="9" fillId="0" borderId="6" xfId="7" applyFont="1" applyFill="1" applyBorder="1" applyAlignment="1">
      <alignment horizontal="left"/>
    </xf>
    <xf numFmtId="0" fontId="9" fillId="0" borderId="15" xfId="7" applyFont="1" applyFill="1" applyBorder="1" applyAlignment="1">
      <alignment horizontal="left"/>
    </xf>
    <xf numFmtId="0" fontId="3" fillId="0" borderId="5" xfId="7" applyFont="1" applyFill="1" applyBorder="1" applyAlignment="1">
      <alignment horizontal="left"/>
    </xf>
    <xf numFmtId="0" fontId="11" fillId="2" borderId="0" xfId="7" applyFont="1" applyFill="1" applyBorder="1" applyAlignment="1">
      <alignment horizontal="left"/>
    </xf>
    <xf numFmtId="165" fontId="4" fillId="0" borderId="9" xfId="7" applyNumberFormat="1" applyFont="1" applyFill="1" applyBorder="1" applyAlignment="1">
      <alignment horizontal="left"/>
    </xf>
    <xf numFmtId="165" fontId="4" fillId="0" borderId="8" xfId="7" applyNumberFormat="1" applyFont="1" applyFill="1" applyBorder="1" applyAlignment="1">
      <alignment horizontal="left"/>
    </xf>
  </cellXfs>
  <cellStyles count="12">
    <cellStyle name="Comma 2" xfId="3"/>
    <cellStyle name="Comma 3" xfId="4"/>
    <cellStyle name="Currency" xfId="11" builtinId="4"/>
    <cellStyle name="Currency 2" xfId="5"/>
    <cellStyle name="Normal" xfId="0" builtinId="0"/>
    <cellStyle name="Normal 2" xfId="6"/>
    <cellStyle name="Normal 2 2" xfId="7"/>
    <cellStyle name="Normal 2 3" xfId="10"/>
    <cellStyle name="Normal 3" xfId="2"/>
    <cellStyle name="Normal 4" xfId="1"/>
    <cellStyle name="Normal 5" xfId="9"/>
    <cellStyle name="Percent 2" xfId="8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5</xdr:col>
      <xdr:colOff>419100</xdr:colOff>
      <xdr:row>4</xdr:row>
      <xdr:rowOff>120417</xdr:rowOff>
    </xdr:to>
    <xdr:pic>
      <xdr:nvPicPr>
        <xdr:cNvPr id="4" name="Picture 3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25167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561975</xdr:colOff>
      <xdr:row>5</xdr:row>
      <xdr:rowOff>34692</xdr:rowOff>
    </xdr:to>
    <xdr:pic>
      <xdr:nvPicPr>
        <xdr:cNvPr id="2" name="Picture 1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561975</xdr:colOff>
      <xdr:row>5</xdr:row>
      <xdr:rowOff>34692</xdr:rowOff>
    </xdr:to>
    <xdr:pic>
      <xdr:nvPicPr>
        <xdr:cNvPr id="2" name="Picture 1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5</xdr:col>
      <xdr:colOff>136156</xdr:colOff>
      <xdr:row>5</xdr:row>
      <xdr:rowOff>162796</xdr:rowOff>
    </xdr:to>
    <xdr:pic>
      <xdr:nvPicPr>
        <xdr:cNvPr id="2" name="Picture 1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431681" cy="74382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136156</xdr:colOff>
      <xdr:row>5</xdr:row>
      <xdr:rowOff>162796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431681" cy="74382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5</xdr:col>
      <xdr:colOff>136156</xdr:colOff>
      <xdr:row>5</xdr:row>
      <xdr:rowOff>162796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431681" cy="74699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420847</xdr:colOff>
      <xdr:row>5</xdr:row>
      <xdr:rowOff>154329</xdr:rowOff>
    </xdr:to>
    <xdr:pic>
      <xdr:nvPicPr>
        <xdr:cNvPr id="4" name="Picture 3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2833" y="317500"/>
          <a:ext cx="2431681" cy="74699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224117</xdr:colOff>
      <xdr:row>1</xdr:row>
      <xdr:rowOff>156882</xdr:rowOff>
    </xdr:from>
    <xdr:to>
      <xdr:col>4</xdr:col>
      <xdr:colOff>581465</xdr:colOff>
      <xdr:row>5</xdr:row>
      <xdr:rowOff>79062</xdr:rowOff>
    </xdr:to>
    <xdr:pic>
      <xdr:nvPicPr>
        <xdr:cNvPr id="2" name="Picture 1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4117" y="318807"/>
          <a:ext cx="2414748" cy="67465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224117</xdr:colOff>
      <xdr:row>1</xdr:row>
      <xdr:rowOff>156882</xdr:rowOff>
    </xdr:from>
    <xdr:to>
      <xdr:col>4</xdr:col>
      <xdr:colOff>581465</xdr:colOff>
      <xdr:row>5</xdr:row>
      <xdr:rowOff>79062</xdr:rowOff>
    </xdr:to>
    <xdr:pic>
      <xdr:nvPicPr>
        <xdr:cNvPr id="2" name="Picture 1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4117" y="318807"/>
          <a:ext cx="2414748" cy="67465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224117</xdr:colOff>
      <xdr:row>1</xdr:row>
      <xdr:rowOff>156882</xdr:rowOff>
    </xdr:from>
    <xdr:to>
      <xdr:col>4</xdr:col>
      <xdr:colOff>581465</xdr:colOff>
      <xdr:row>5</xdr:row>
      <xdr:rowOff>79062</xdr:rowOff>
    </xdr:to>
    <xdr:pic>
      <xdr:nvPicPr>
        <xdr:cNvPr id="2" name="Picture 1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4117" y="318807"/>
          <a:ext cx="2414748" cy="67571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100853</xdr:colOff>
      <xdr:row>1</xdr:row>
      <xdr:rowOff>22412</xdr:rowOff>
    </xdr:from>
    <xdr:to>
      <xdr:col>3</xdr:col>
      <xdr:colOff>527796</xdr:colOff>
      <xdr:row>4</xdr:row>
      <xdr:rowOff>155762</xdr:rowOff>
    </xdr:to>
    <xdr:pic>
      <xdr:nvPicPr>
        <xdr:cNvPr id="2" name="Picture 1" descr="EMOTION_E-Z-GO_4C(7536) (2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2353" y="184337"/>
          <a:ext cx="1646143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3</xdr:col>
      <xdr:colOff>496421</xdr:colOff>
      <xdr:row>5</xdr:row>
      <xdr:rowOff>133350</xdr:rowOff>
    </xdr:to>
    <xdr:pic>
      <xdr:nvPicPr>
        <xdr:cNvPr id="2" name="Picture 1" descr="EMOTION_E-Z-GO_4C(7536) (2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323850"/>
          <a:ext cx="1639421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3</xdr:col>
      <xdr:colOff>581024</xdr:colOff>
      <xdr:row>5</xdr:row>
      <xdr:rowOff>133350</xdr:rowOff>
    </xdr:to>
    <xdr:pic>
      <xdr:nvPicPr>
        <xdr:cNvPr id="2" name="Picture 1" descr="EMOTION_E-Z-GO_4C(7536) (2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5775" y="323850"/>
          <a:ext cx="1695449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3</xdr:col>
      <xdr:colOff>476250</xdr:colOff>
      <xdr:row>5</xdr:row>
      <xdr:rowOff>122144</xdr:rowOff>
    </xdr:to>
    <xdr:pic>
      <xdr:nvPicPr>
        <xdr:cNvPr id="2" name="Picture 1" descr="EMOTION_E-Z-GO_4C(7536) (2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323850"/>
          <a:ext cx="164782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142875</xdr:rowOff>
    </xdr:from>
    <xdr:to>
      <xdr:col>3</xdr:col>
      <xdr:colOff>485775</xdr:colOff>
      <xdr:row>5</xdr:row>
      <xdr:rowOff>114300</xdr:rowOff>
    </xdr:to>
    <xdr:pic>
      <xdr:nvPicPr>
        <xdr:cNvPr id="2" name="Picture 1" descr="EMOTION_E-Z-GO_4C(7536) (2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304800"/>
          <a:ext cx="164782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432547</xdr:colOff>
      <xdr:row>5</xdr:row>
      <xdr:rowOff>44217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4118" y="313765"/>
          <a:ext cx="2247900" cy="61571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34692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75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25167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25167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25167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25167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25167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25167</xdr:rowOff>
    </xdr:to>
    <xdr:pic>
      <xdr:nvPicPr>
        <xdr:cNvPr id="3" name="Picture 2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419100</xdr:colOff>
      <xdr:row>5</xdr:row>
      <xdr:rowOff>25167</xdr:rowOff>
    </xdr:to>
    <xdr:pic>
      <xdr:nvPicPr>
        <xdr:cNvPr id="2" name="Picture 1" descr="Cush_3D_Horz_4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323850"/>
          <a:ext cx="2247900" cy="615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682"/>
  <sheetViews>
    <sheetView tabSelected="1" zoomScaleNormal="100" zoomScaleSheetLayoutView="80" zoomScalePageLayoutView="90" workbookViewId="0">
      <pane ySplit="9" topLeftCell="A40" activePane="bottomLeft" state="frozen"/>
      <selection activeCell="A26" sqref="A26"/>
      <selection pane="bottomLeft" activeCell="C23" sqref="C23:I23"/>
    </sheetView>
  </sheetViews>
  <sheetFormatPr defaultColWidth="9.109375" defaultRowHeight="12.6" x14ac:dyDescent="0.2"/>
  <cols>
    <col min="1" max="1" width="3.44140625" style="5" customWidth="1"/>
    <col min="2" max="5" width="9.109375" style="51"/>
    <col min="6" max="6" width="10.6640625" style="51" customWidth="1"/>
    <col min="7" max="7" width="9.109375" style="51"/>
    <col min="8" max="9" width="4.44140625" style="51" customWidth="1"/>
    <col min="10" max="10" width="5" style="51" customWidth="1"/>
    <col min="11" max="11" width="4.44140625" style="51" bestFit="1" customWidth="1"/>
    <col min="12" max="12" width="6.5546875" style="51" bestFit="1" customWidth="1"/>
    <col min="13" max="13" width="11.6640625" style="4" bestFit="1" customWidth="1"/>
    <col min="14" max="14" width="13.33203125" style="4" customWidth="1"/>
    <col min="15" max="15" width="15.109375" style="231" bestFit="1" customWidth="1"/>
    <col min="16" max="16" width="15.109375" style="1138" bestFit="1" customWidth="1"/>
    <col min="17" max="17" width="4.5546875" style="51" customWidth="1"/>
    <col min="18" max="18" width="3.109375" style="3" customWidth="1"/>
    <col min="19" max="16384" width="9.109375" style="51"/>
  </cols>
  <sheetData>
    <row r="1" spans="1:18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20"/>
      <c r="Q1" s="225"/>
      <c r="R1" s="1"/>
    </row>
    <row r="2" spans="1:18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4"/>
      <c r="P2" s="1124"/>
      <c r="Q2" s="232"/>
      <c r="R2" s="5"/>
    </row>
    <row r="3" spans="1:18" ht="17.399999999999999" x14ac:dyDescent="0.3">
      <c r="B3" s="1"/>
      <c r="C3" s="1"/>
      <c r="D3" s="1"/>
      <c r="E3" s="1"/>
      <c r="F3" s="6"/>
      <c r="G3" s="1"/>
      <c r="H3" s="1189" t="s">
        <v>1185</v>
      </c>
      <c r="I3" s="1189"/>
      <c r="J3" s="1189"/>
      <c r="K3" s="1189"/>
      <c r="L3" s="1189"/>
      <c r="M3" s="1189"/>
      <c r="N3" s="1189"/>
      <c r="O3" s="2"/>
      <c r="P3" s="220"/>
      <c r="Q3" s="225"/>
      <c r="R3" s="1"/>
    </row>
    <row r="4" spans="1:18" x14ac:dyDescent="0.2">
      <c r="B4" s="1"/>
      <c r="C4" s="1"/>
      <c r="D4" s="1"/>
      <c r="E4" s="1"/>
      <c r="F4" s="6"/>
      <c r="G4" s="6"/>
      <c r="H4" s="1190" t="s">
        <v>0</v>
      </c>
      <c r="I4" s="1190"/>
      <c r="J4" s="1190"/>
      <c r="K4" s="1190"/>
      <c r="L4" s="1190"/>
      <c r="M4" s="1190"/>
      <c r="N4" s="1190"/>
      <c r="O4" s="10"/>
      <c r="P4" s="222"/>
      <c r="Q4" s="233" t="s">
        <v>1</v>
      </c>
      <c r="R4" s="1"/>
    </row>
    <row r="5" spans="1:18" ht="13.2" thickBot="1" x14ac:dyDescent="0.25">
      <c r="B5" s="1"/>
      <c r="C5" s="1"/>
      <c r="D5" s="1"/>
      <c r="E5" s="1"/>
      <c r="F5" s="6"/>
      <c r="G5" s="6"/>
      <c r="H5" s="1191" t="s">
        <v>1047</v>
      </c>
      <c r="I5" s="1191"/>
      <c r="J5" s="1191"/>
      <c r="K5" s="1191"/>
      <c r="L5" s="1191"/>
      <c r="M5" s="1191"/>
      <c r="N5" s="1191"/>
      <c r="O5" s="10"/>
      <c r="P5" s="222"/>
      <c r="Q5" s="233" t="s">
        <v>2</v>
      </c>
      <c r="R5" s="1"/>
    </row>
    <row r="6" spans="1:18" ht="12.75" customHeight="1" x14ac:dyDescent="0.2">
      <c r="B6" s="1"/>
      <c r="C6" s="1"/>
      <c r="D6" s="1"/>
      <c r="E6" s="1"/>
      <c r="F6" s="6"/>
      <c r="G6" s="6"/>
      <c r="H6" s="1192" t="s">
        <v>967</v>
      </c>
      <c r="I6" s="1193"/>
      <c r="J6" s="1193"/>
      <c r="K6" s="1193"/>
      <c r="L6" s="1193"/>
      <c r="M6" s="1193"/>
      <c r="N6" s="1194"/>
      <c r="O6" s="2"/>
      <c r="P6" s="220"/>
      <c r="Q6" s="225"/>
      <c r="R6" s="1"/>
    </row>
    <row r="7" spans="1:18" ht="13.5" customHeight="1" thickBot="1" x14ac:dyDescent="0.25">
      <c r="B7" s="1"/>
      <c r="C7" s="1"/>
      <c r="D7" s="1"/>
      <c r="E7" s="1"/>
      <c r="F7" s="1"/>
      <c r="G7" s="1"/>
      <c r="H7" s="1195"/>
      <c r="I7" s="1196"/>
      <c r="J7" s="1196"/>
      <c r="K7" s="1196"/>
      <c r="L7" s="1196"/>
      <c r="M7" s="1196"/>
      <c r="N7" s="1197"/>
      <c r="O7" s="2"/>
      <c r="P7" s="220"/>
      <c r="Q7" s="225"/>
      <c r="R7" s="1"/>
    </row>
    <row r="9" spans="1:18" ht="24" customHeight="1" x14ac:dyDescent="0.2">
      <c r="B9" s="14" t="s">
        <v>3</v>
      </c>
      <c r="C9" s="15"/>
      <c r="D9" s="15"/>
      <c r="E9" s="15"/>
      <c r="F9" s="15"/>
      <c r="G9" s="255"/>
      <c r="H9" s="255"/>
      <c r="I9" s="255"/>
      <c r="J9" s="886" t="s">
        <v>931</v>
      </c>
      <c r="K9" s="886" t="s">
        <v>932</v>
      </c>
      <c r="L9" s="888" t="s">
        <v>933</v>
      </c>
      <c r="M9" s="887" t="s">
        <v>934</v>
      </c>
      <c r="N9" s="246" t="s">
        <v>4</v>
      </c>
      <c r="O9" s="263" t="s">
        <v>455</v>
      </c>
      <c r="P9" s="247" t="s">
        <v>5</v>
      </c>
      <c r="Q9" s="1"/>
    </row>
    <row r="10" spans="1:18" x14ac:dyDescent="0.2">
      <c r="A10" s="55"/>
      <c r="B10" s="242" t="s">
        <v>6</v>
      </c>
      <c r="C10" s="241"/>
      <c r="D10" s="241"/>
      <c r="E10" s="241"/>
      <c r="F10" s="241"/>
      <c r="G10" s="241"/>
      <c r="H10" s="241"/>
      <c r="I10" s="241"/>
      <c r="J10" s="241"/>
      <c r="K10" s="241"/>
      <c r="L10" s="241"/>
      <c r="M10" s="243"/>
      <c r="N10" s="254">
        <v>618848</v>
      </c>
      <c r="O10" s="245">
        <f>P10*0.7</f>
        <v>7867.2999999999993</v>
      </c>
      <c r="P10" s="245">
        <v>11239</v>
      </c>
      <c r="Q10" s="1"/>
    </row>
    <row r="11" spans="1:18" x14ac:dyDescent="0.2">
      <c r="A11" s="1"/>
      <c r="B11" s="242" t="s">
        <v>835</v>
      </c>
      <c r="C11" s="248"/>
      <c r="D11" s="248"/>
      <c r="E11" s="248"/>
      <c r="F11" s="248"/>
      <c r="G11" s="248"/>
      <c r="H11" s="248"/>
      <c r="I11" s="248"/>
      <c r="J11" s="248"/>
      <c r="K11" s="248"/>
      <c r="L11" s="248"/>
      <c r="M11" s="244"/>
      <c r="N11" s="254">
        <v>618849</v>
      </c>
      <c r="O11" s="245">
        <f t="shared" ref="O11:O13" si="0">P11*0.7</f>
        <v>7776.2999999999993</v>
      </c>
      <c r="P11" s="245">
        <v>11109</v>
      </c>
      <c r="Q11" s="1"/>
    </row>
    <row r="12" spans="1:18" x14ac:dyDescent="0.2">
      <c r="A12" s="1"/>
      <c r="B12" s="242" t="s">
        <v>41</v>
      </c>
      <c r="C12" s="248"/>
      <c r="D12" s="248"/>
      <c r="E12" s="248"/>
      <c r="F12" s="248"/>
      <c r="G12" s="248"/>
      <c r="H12" s="248"/>
      <c r="I12" s="248"/>
      <c r="J12" s="248"/>
      <c r="K12" s="248"/>
      <c r="L12" s="248"/>
      <c r="M12" s="244"/>
      <c r="N12" s="254">
        <v>618850</v>
      </c>
      <c r="O12" s="245">
        <f t="shared" si="0"/>
        <v>7921.9</v>
      </c>
      <c r="P12" s="245">
        <v>11317</v>
      </c>
      <c r="Q12" s="1"/>
    </row>
    <row r="13" spans="1:18" x14ac:dyDescent="0.2">
      <c r="A13" s="1"/>
      <c r="B13" s="242" t="s">
        <v>836</v>
      </c>
      <c r="C13" s="241"/>
      <c r="D13" s="241"/>
      <c r="E13" s="241"/>
      <c r="F13" s="241"/>
      <c r="G13" s="241"/>
      <c r="H13" s="241"/>
      <c r="I13" s="241"/>
      <c r="J13" s="241"/>
      <c r="K13" s="241"/>
      <c r="L13" s="241"/>
      <c r="M13" s="243"/>
      <c r="N13" s="254">
        <v>618851</v>
      </c>
      <c r="O13" s="245">
        <f t="shared" si="0"/>
        <v>8524.6</v>
      </c>
      <c r="P13" s="245">
        <v>12178</v>
      </c>
      <c r="Q13" s="1"/>
    </row>
    <row r="14" spans="1:18" x14ac:dyDescent="0.2">
      <c r="A14" s="1"/>
      <c r="B14" s="242" t="s">
        <v>43</v>
      </c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3"/>
      <c r="N14" s="254">
        <v>618852</v>
      </c>
      <c r="O14" s="245">
        <f>P14*0.7</f>
        <v>8071.7</v>
      </c>
      <c r="P14" s="245">
        <v>11531</v>
      </c>
      <c r="Q14" s="1"/>
    </row>
    <row r="15" spans="1:18" x14ac:dyDescent="0.2">
      <c r="A15" s="1"/>
      <c r="B15" s="242" t="s">
        <v>837</v>
      </c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4"/>
      <c r="N15" s="254">
        <v>618853</v>
      </c>
      <c r="O15" s="245">
        <f>P15*0.7</f>
        <v>8473.5</v>
      </c>
      <c r="P15" s="245">
        <v>12105</v>
      </c>
      <c r="Q15" s="1"/>
    </row>
    <row r="16" spans="1:18" x14ac:dyDescent="0.2">
      <c r="A16" s="1"/>
      <c r="B16" s="956"/>
      <c r="C16" s="1185" t="s">
        <v>1187</v>
      </c>
      <c r="D16" s="1186"/>
      <c r="E16" s="1186"/>
      <c r="F16" s="1186"/>
      <c r="G16" s="1186"/>
      <c r="H16" s="1186"/>
      <c r="I16" s="1187"/>
      <c r="J16" s="582" t="s">
        <v>51</v>
      </c>
      <c r="K16" s="252" t="s">
        <v>51</v>
      </c>
      <c r="L16" s="252" t="s">
        <v>51</v>
      </c>
      <c r="M16" s="252" t="s">
        <v>51</v>
      </c>
      <c r="N16" s="275"/>
      <c r="O16" s="566" t="s">
        <v>52</v>
      </c>
      <c r="P16" s="566" t="s">
        <v>52</v>
      </c>
      <c r="Q16" s="1"/>
    </row>
    <row r="17" spans="1:17" x14ac:dyDescent="0.2">
      <c r="A17" s="1"/>
      <c r="B17" s="956"/>
      <c r="C17" s="1185" t="s">
        <v>1188</v>
      </c>
      <c r="D17" s="1186"/>
      <c r="E17" s="1186"/>
      <c r="F17" s="1186"/>
      <c r="G17" s="1186"/>
      <c r="H17" s="1186"/>
      <c r="I17" s="1187"/>
      <c r="J17" s="256" t="s">
        <v>51</v>
      </c>
      <c r="K17" s="257" t="s">
        <v>51</v>
      </c>
      <c r="L17" s="257" t="s">
        <v>51</v>
      </c>
      <c r="M17" s="257" t="s">
        <v>51</v>
      </c>
      <c r="N17" s="746" t="s">
        <v>1186</v>
      </c>
      <c r="O17" s="748">
        <f>P17*0.7</f>
        <v>44.8</v>
      </c>
      <c r="P17" s="748">
        <v>64</v>
      </c>
      <c r="Q17" s="1"/>
    </row>
    <row r="18" spans="1:17" x14ac:dyDescent="0.2">
      <c r="A18" s="1"/>
      <c r="B18" s="22"/>
      <c r="C18" s="1185" t="s">
        <v>62</v>
      </c>
      <c r="D18" s="1186"/>
      <c r="E18" s="1186"/>
      <c r="F18" s="1186"/>
      <c r="G18" s="1186"/>
      <c r="H18" s="1186"/>
      <c r="I18" s="1187"/>
      <c r="J18" s="582" t="s">
        <v>51</v>
      </c>
      <c r="K18" s="252" t="s">
        <v>51</v>
      </c>
      <c r="L18" s="252" t="s">
        <v>51</v>
      </c>
      <c r="M18" s="252" t="s">
        <v>51</v>
      </c>
      <c r="N18" s="275"/>
      <c r="O18" s="566" t="s">
        <v>52</v>
      </c>
      <c r="P18" s="566" t="s">
        <v>52</v>
      </c>
      <c r="Q18" s="1"/>
    </row>
    <row r="19" spans="1:17" x14ac:dyDescent="0.2">
      <c r="A19" s="1"/>
      <c r="B19" s="22"/>
      <c r="C19" s="1185" t="s">
        <v>1189</v>
      </c>
      <c r="D19" s="1186"/>
      <c r="E19" s="1186"/>
      <c r="F19" s="1186"/>
      <c r="G19" s="1186"/>
      <c r="H19" s="1186"/>
      <c r="I19" s="1187"/>
      <c r="J19" s="256" t="s">
        <v>51</v>
      </c>
      <c r="K19" s="257" t="s">
        <v>51</v>
      </c>
      <c r="L19" s="257" t="s">
        <v>51</v>
      </c>
      <c r="M19" s="257" t="s">
        <v>51</v>
      </c>
      <c r="N19" s="258"/>
      <c r="O19" s="748">
        <v>0</v>
      </c>
      <c r="P19" s="748">
        <v>0</v>
      </c>
      <c r="Q19" s="1"/>
    </row>
    <row r="20" spans="1:17" x14ac:dyDescent="0.2">
      <c r="A20" s="1"/>
      <c r="B20" s="22"/>
      <c r="C20" s="1239" t="s">
        <v>1096</v>
      </c>
      <c r="D20" s="1240"/>
      <c r="E20" s="1240"/>
      <c r="F20" s="1240"/>
      <c r="G20" s="1240"/>
      <c r="H20" s="1240"/>
      <c r="I20" s="1241"/>
      <c r="J20" s="945" t="s">
        <v>51</v>
      </c>
      <c r="K20" s="945" t="s">
        <v>51</v>
      </c>
      <c r="L20" s="945" t="s">
        <v>51</v>
      </c>
      <c r="M20" s="945" t="s">
        <v>51</v>
      </c>
      <c r="N20" s="947"/>
      <c r="O20" s="748">
        <f>P20*0.7</f>
        <v>341.59999999999997</v>
      </c>
      <c r="P20" s="1125">
        <v>488</v>
      </c>
      <c r="Q20" s="1"/>
    </row>
    <row r="21" spans="1:17" x14ac:dyDescent="0.2">
      <c r="A21" s="1"/>
      <c r="B21" s="22"/>
      <c r="C21" s="1185" t="s">
        <v>66</v>
      </c>
      <c r="D21" s="1186"/>
      <c r="E21" s="1186"/>
      <c r="F21" s="1186"/>
      <c r="G21" s="1186"/>
      <c r="H21" s="1186"/>
      <c r="I21" s="1187"/>
      <c r="J21" s="252" t="s">
        <v>51</v>
      </c>
      <c r="K21" s="252" t="s">
        <v>51</v>
      </c>
      <c r="L21" s="252"/>
      <c r="M21" s="252"/>
      <c r="N21" s="253" t="s">
        <v>67</v>
      </c>
      <c r="O21" s="566" t="s">
        <v>52</v>
      </c>
      <c r="P21" s="566" t="s">
        <v>52</v>
      </c>
      <c r="Q21" s="1"/>
    </row>
    <row r="22" spans="1:17" x14ac:dyDescent="0.2">
      <c r="A22" s="1"/>
      <c r="B22" s="22"/>
      <c r="C22" s="1185" t="s">
        <v>68</v>
      </c>
      <c r="D22" s="1186"/>
      <c r="E22" s="1186"/>
      <c r="F22" s="1186"/>
      <c r="G22" s="1186"/>
      <c r="H22" s="1186"/>
      <c r="I22" s="1187"/>
      <c r="J22" s="252" t="s">
        <v>51</v>
      </c>
      <c r="K22" s="252" t="s">
        <v>51</v>
      </c>
      <c r="L22" s="252"/>
      <c r="M22" s="252"/>
      <c r="N22" s="253" t="s">
        <v>69</v>
      </c>
      <c r="O22" s="748">
        <f t="shared" ref="O22:O31" si="1">P22*0.7</f>
        <v>53.199999999999996</v>
      </c>
      <c r="P22" s="566">
        <v>76</v>
      </c>
      <c r="Q22" s="1"/>
    </row>
    <row r="23" spans="1:17" x14ac:dyDescent="0.2">
      <c r="A23" s="1"/>
      <c r="B23" s="22"/>
      <c r="C23" s="1185" t="s">
        <v>70</v>
      </c>
      <c r="D23" s="1186"/>
      <c r="E23" s="1186"/>
      <c r="F23" s="1186"/>
      <c r="G23" s="1186"/>
      <c r="H23" s="1186"/>
      <c r="I23" s="1187"/>
      <c r="J23" s="252" t="s">
        <v>51</v>
      </c>
      <c r="K23" s="252" t="s">
        <v>51</v>
      </c>
      <c r="L23" s="252"/>
      <c r="M23" s="252"/>
      <c r="N23" s="253" t="s">
        <v>71</v>
      </c>
      <c r="O23" s="748">
        <f t="shared" si="1"/>
        <v>53.199999999999996</v>
      </c>
      <c r="P23" s="566">
        <v>76</v>
      </c>
      <c r="Q23" s="1"/>
    </row>
    <row r="24" spans="1:17" x14ac:dyDescent="0.2">
      <c r="A24" s="1"/>
      <c r="B24" s="22"/>
      <c r="C24" s="1185" t="s">
        <v>72</v>
      </c>
      <c r="D24" s="1186"/>
      <c r="E24" s="1186"/>
      <c r="F24" s="1186"/>
      <c r="G24" s="1186"/>
      <c r="H24" s="1186"/>
      <c r="I24" s="1187"/>
      <c r="J24" s="252"/>
      <c r="K24" s="252"/>
      <c r="L24" s="252" t="s">
        <v>51</v>
      </c>
      <c r="M24" s="252" t="s">
        <v>51</v>
      </c>
      <c r="N24" s="253" t="s">
        <v>73</v>
      </c>
      <c r="O24" s="566" t="s">
        <v>52</v>
      </c>
      <c r="P24" s="566" t="s">
        <v>52</v>
      </c>
      <c r="Q24" s="1"/>
    </row>
    <row r="25" spans="1:17" x14ac:dyDescent="0.2">
      <c r="A25" s="1"/>
      <c r="B25" s="22"/>
      <c r="C25" s="1185" t="s">
        <v>74</v>
      </c>
      <c r="D25" s="1186"/>
      <c r="E25" s="1186"/>
      <c r="F25" s="1186"/>
      <c r="G25" s="1186"/>
      <c r="H25" s="1186"/>
      <c r="I25" s="1187"/>
      <c r="J25" s="252"/>
      <c r="K25" s="252"/>
      <c r="L25" s="252" t="s">
        <v>51</v>
      </c>
      <c r="M25" s="252" t="s">
        <v>51</v>
      </c>
      <c r="N25" s="253" t="s">
        <v>75</v>
      </c>
      <c r="O25" s="748">
        <f t="shared" si="1"/>
        <v>105</v>
      </c>
      <c r="P25" s="566">
        <v>150</v>
      </c>
      <c r="Q25" s="1"/>
    </row>
    <row r="26" spans="1:17" x14ac:dyDescent="0.2">
      <c r="A26" s="1"/>
      <c r="B26" s="22"/>
      <c r="C26" s="1185" t="s">
        <v>76</v>
      </c>
      <c r="D26" s="1186"/>
      <c r="E26" s="1186"/>
      <c r="F26" s="1186"/>
      <c r="G26" s="1186"/>
      <c r="H26" s="1186"/>
      <c r="I26" s="1187"/>
      <c r="J26" s="252"/>
      <c r="K26" s="252"/>
      <c r="L26" s="252" t="s">
        <v>51</v>
      </c>
      <c r="M26" s="252" t="s">
        <v>51</v>
      </c>
      <c r="N26" s="253" t="s">
        <v>77</v>
      </c>
      <c r="O26" s="748">
        <f t="shared" si="1"/>
        <v>105</v>
      </c>
      <c r="P26" s="566">
        <v>150</v>
      </c>
      <c r="Q26" s="1"/>
    </row>
    <row r="27" spans="1:17" x14ac:dyDescent="0.2">
      <c r="A27" s="1"/>
      <c r="B27" s="22"/>
      <c r="C27" s="1185" t="s">
        <v>78</v>
      </c>
      <c r="D27" s="1186"/>
      <c r="E27" s="1186"/>
      <c r="F27" s="1186"/>
      <c r="G27" s="1186"/>
      <c r="H27" s="1186"/>
      <c r="I27" s="1187"/>
      <c r="J27" s="252"/>
      <c r="K27" s="252"/>
      <c r="L27" s="252" t="s">
        <v>51</v>
      </c>
      <c r="M27" s="252" t="s">
        <v>51</v>
      </c>
      <c r="N27" s="253">
        <v>617932</v>
      </c>
      <c r="O27" s="566" t="s">
        <v>52</v>
      </c>
      <c r="P27" s="566" t="s">
        <v>52</v>
      </c>
      <c r="Q27" s="1"/>
    </row>
    <row r="28" spans="1:17" x14ac:dyDescent="0.2">
      <c r="A28" s="1"/>
      <c r="B28" s="22"/>
      <c r="C28" s="1185" t="s">
        <v>79</v>
      </c>
      <c r="D28" s="1186"/>
      <c r="E28" s="1186"/>
      <c r="F28" s="1186"/>
      <c r="G28" s="1186"/>
      <c r="H28" s="1186"/>
      <c r="I28" s="1187"/>
      <c r="J28" s="252"/>
      <c r="K28" s="252"/>
      <c r="L28" s="252" t="s">
        <v>51</v>
      </c>
      <c r="M28" s="252" t="s">
        <v>51</v>
      </c>
      <c r="N28" s="253">
        <v>617931</v>
      </c>
      <c r="O28" s="748">
        <f t="shared" si="1"/>
        <v>157.5</v>
      </c>
      <c r="P28" s="566">
        <v>225</v>
      </c>
      <c r="Q28" s="1"/>
    </row>
    <row r="29" spans="1:17" x14ac:dyDescent="0.2">
      <c r="A29" s="1"/>
      <c r="B29" s="22"/>
      <c r="C29" s="1185" t="s">
        <v>80</v>
      </c>
      <c r="D29" s="1186"/>
      <c r="E29" s="1186"/>
      <c r="F29" s="1186"/>
      <c r="G29" s="1186"/>
      <c r="H29" s="1186"/>
      <c r="I29" s="1187"/>
      <c r="J29" s="252"/>
      <c r="K29" s="252"/>
      <c r="L29" s="252" t="s">
        <v>51</v>
      </c>
      <c r="M29" s="252" t="s">
        <v>51</v>
      </c>
      <c r="N29" s="253">
        <v>618224</v>
      </c>
      <c r="O29" s="748">
        <f t="shared" si="1"/>
        <v>157.5</v>
      </c>
      <c r="P29" s="566">
        <v>225</v>
      </c>
      <c r="Q29" s="1"/>
    </row>
    <row r="30" spans="1:17" x14ac:dyDescent="0.2">
      <c r="A30" s="1"/>
      <c r="B30" s="27"/>
      <c r="C30" s="1185" t="s">
        <v>59</v>
      </c>
      <c r="D30" s="1186"/>
      <c r="E30" s="1186"/>
      <c r="F30" s="1186"/>
      <c r="G30" s="1186"/>
      <c r="H30" s="1186"/>
      <c r="I30" s="1187"/>
      <c r="J30" s="582" t="s">
        <v>51</v>
      </c>
      <c r="K30" s="252" t="s">
        <v>51</v>
      </c>
      <c r="L30" s="252" t="s">
        <v>51</v>
      </c>
      <c r="M30" s="252" t="s">
        <v>51</v>
      </c>
      <c r="N30" s="253">
        <v>611321</v>
      </c>
      <c r="O30" s="748">
        <f t="shared" si="1"/>
        <v>31.499999999999996</v>
      </c>
      <c r="P30" s="566">
        <v>45</v>
      </c>
      <c r="Q30" s="1"/>
    </row>
    <row r="31" spans="1:17" x14ac:dyDescent="0.2">
      <c r="A31" s="1"/>
      <c r="B31" s="27"/>
      <c r="C31" s="1185" t="s">
        <v>60</v>
      </c>
      <c r="D31" s="1186"/>
      <c r="E31" s="1186"/>
      <c r="F31" s="1186"/>
      <c r="G31" s="1186"/>
      <c r="H31" s="1186"/>
      <c r="I31" s="1187"/>
      <c r="J31" s="251" t="s">
        <v>51</v>
      </c>
      <c r="K31" s="239" t="s">
        <v>51</v>
      </c>
      <c r="L31" s="239" t="s">
        <v>51</v>
      </c>
      <c r="M31" s="239" t="s">
        <v>51</v>
      </c>
      <c r="N31" s="240">
        <v>606353</v>
      </c>
      <c r="O31" s="566">
        <f t="shared" si="1"/>
        <v>31.499999999999996</v>
      </c>
      <c r="P31" s="1126">
        <v>45</v>
      </c>
      <c r="Q31" s="1"/>
    </row>
    <row r="32" spans="1:17" x14ac:dyDescent="0.2">
      <c r="A32" s="1"/>
      <c r="B32" s="45"/>
      <c r="C32" s="55"/>
      <c r="D32" s="55"/>
      <c r="E32" s="55"/>
      <c r="F32" s="55"/>
      <c r="G32" s="55"/>
      <c r="H32" s="772"/>
      <c r="I32" s="584"/>
      <c r="J32" s="36"/>
      <c r="K32" s="36"/>
      <c r="L32" s="36"/>
      <c r="M32" s="37"/>
      <c r="N32" s="36"/>
      <c r="O32" s="229"/>
      <c r="P32" s="229"/>
      <c r="Q32" s="1"/>
    </row>
    <row r="33" spans="1:17" x14ac:dyDescent="0.2">
      <c r="A33" s="1"/>
      <c r="B33" s="27"/>
      <c r="C33" s="1185" t="s">
        <v>89</v>
      </c>
      <c r="D33" s="1186"/>
      <c r="E33" s="1186"/>
      <c r="F33" s="1186"/>
      <c r="G33" s="1186"/>
      <c r="H33" s="1186"/>
      <c r="I33" s="1187"/>
      <c r="J33" s="252" t="s">
        <v>51</v>
      </c>
      <c r="K33" s="252"/>
      <c r="L33" s="252" t="s">
        <v>51</v>
      </c>
      <c r="M33" s="252"/>
      <c r="N33" s="253">
        <v>617199</v>
      </c>
      <c r="O33" s="566">
        <f t="shared" ref="O33:O35" si="2">P33*0.7</f>
        <v>69.3</v>
      </c>
      <c r="P33" s="566">
        <v>99</v>
      </c>
      <c r="Q33" s="1"/>
    </row>
    <row r="34" spans="1:17" x14ac:dyDescent="0.2">
      <c r="A34" s="1"/>
      <c r="B34" s="27"/>
      <c r="C34" s="1185" t="s">
        <v>90</v>
      </c>
      <c r="D34" s="1186"/>
      <c r="E34" s="1186"/>
      <c r="F34" s="1186"/>
      <c r="G34" s="1186"/>
      <c r="H34" s="1186"/>
      <c r="I34" s="1187"/>
      <c r="J34" s="252"/>
      <c r="K34" s="252" t="s">
        <v>51</v>
      </c>
      <c r="L34" s="252"/>
      <c r="M34" s="252" t="s">
        <v>51</v>
      </c>
      <c r="N34" s="253">
        <v>622598</v>
      </c>
      <c r="O34" s="566">
        <f t="shared" si="2"/>
        <v>240.1</v>
      </c>
      <c r="P34" s="566">
        <v>343</v>
      </c>
      <c r="Q34" s="1"/>
    </row>
    <row r="35" spans="1:17" x14ac:dyDescent="0.2">
      <c r="A35" s="1"/>
      <c r="B35" s="27"/>
      <c r="C35" s="1198" t="s">
        <v>98</v>
      </c>
      <c r="D35" s="1199"/>
      <c r="E35" s="1199"/>
      <c r="F35" s="1199"/>
      <c r="G35" s="1199"/>
      <c r="H35" s="1199"/>
      <c r="I35" s="1200"/>
      <c r="J35" s="252" t="s">
        <v>51</v>
      </c>
      <c r="K35" s="252" t="s">
        <v>51</v>
      </c>
      <c r="L35" s="252" t="s">
        <v>51</v>
      </c>
      <c r="M35" s="252" t="s">
        <v>51</v>
      </c>
      <c r="N35" s="253">
        <v>602290</v>
      </c>
      <c r="O35" s="566">
        <f t="shared" si="2"/>
        <v>593.59999999999991</v>
      </c>
      <c r="P35" s="566">
        <v>848</v>
      </c>
    </row>
    <row r="36" spans="1:17" x14ac:dyDescent="0.2">
      <c r="A36" s="1"/>
      <c r="B36" s="21"/>
      <c r="C36" s="1198" t="s">
        <v>82</v>
      </c>
      <c r="D36" s="1199"/>
      <c r="E36" s="1199"/>
      <c r="F36" s="1199"/>
      <c r="G36" s="1199"/>
      <c r="H36" s="1199"/>
      <c r="I36" s="1200"/>
      <c r="J36" s="252" t="s">
        <v>51</v>
      </c>
      <c r="K36" s="252" t="s">
        <v>51</v>
      </c>
      <c r="L36" s="252" t="s">
        <v>51</v>
      </c>
      <c r="M36" s="252" t="s">
        <v>51</v>
      </c>
      <c r="N36" s="253" t="s">
        <v>528</v>
      </c>
      <c r="O36" s="566" t="s">
        <v>52</v>
      </c>
      <c r="P36" s="566" t="s">
        <v>52</v>
      </c>
      <c r="Q36" s="1"/>
    </row>
    <row r="37" spans="1:17" x14ac:dyDescent="0.2">
      <c r="A37" s="1"/>
      <c r="B37" s="46"/>
      <c r="C37" s="1185" t="s">
        <v>83</v>
      </c>
      <c r="D37" s="1186"/>
      <c r="E37" s="1186"/>
      <c r="F37" s="1186"/>
      <c r="G37" s="1186"/>
      <c r="H37" s="1186"/>
      <c r="I37" s="1187"/>
      <c r="J37" s="252" t="s">
        <v>51</v>
      </c>
      <c r="K37" s="252" t="s">
        <v>51</v>
      </c>
      <c r="L37" s="252"/>
      <c r="M37" s="252"/>
      <c r="N37" s="253" t="s">
        <v>84</v>
      </c>
      <c r="O37" s="566">
        <f t="shared" ref="O37:O43" si="3">P37*0.7</f>
        <v>86.8</v>
      </c>
      <c r="P37" s="566">
        <v>124</v>
      </c>
      <c r="Q37" s="1"/>
    </row>
    <row r="38" spans="1:17" x14ac:dyDescent="0.2">
      <c r="A38" s="1"/>
      <c r="B38" s="46"/>
      <c r="C38" s="1185" t="s">
        <v>83</v>
      </c>
      <c r="D38" s="1186"/>
      <c r="E38" s="1186"/>
      <c r="F38" s="1186"/>
      <c r="G38" s="1186"/>
      <c r="H38" s="1186"/>
      <c r="I38" s="1187"/>
      <c r="J38" s="252"/>
      <c r="K38" s="252"/>
      <c r="L38" s="252" t="s">
        <v>51</v>
      </c>
      <c r="M38" s="252" t="s">
        <v>51</v>
      </c>
      <c r="N38" s="253" t="s">
        <v>85</v>
      </c>
      <c r="O38" s="566">
        <f t="shared" si="3"/>
        <v>86.8</v>
      </c>
      <c r="P38" s="566">
        <v>124</v>
      </c>
      <c r="Q38" s="1"/>
    </row>
    <row r="39" spans="1:17" x14ac:dyDescent="0.2">
      <c r="A39" s="1"/>
      <c r="B39" s="27"/>
      <c r="C39" s="1185" t="s">
        <v>86</v>
      </c>
      <c r="D39" s="1186"/>
      <c r="E39" s="1186"/>
      <c r="F39" s="1186"/>
      <c r="G39" s="1186"/>
      <c r="H39" s="1186"/>
      <c r="I39" s="1187"/>
      <c r="J39" s="252" t="s">
        <v>51</v>
      </c>
      <c r="K39" s="252"/>
      <c r="L39" s="252" t="s">
        <v>51</v>
      </c>
      <c r="M39" s="252"/>
      <c r="N39" s="253" t="s">
        <v>87</v>
      </c>
      <c r="O39" s="566">
        <f t="shared" si="3"/>
        <v>43.4</v>
      </c>
      <c r="P39" s="566">
        <v>62</v>
      </c>
      <c r="Q39" s="1"/>
    </row>
    <row r="40" spans="1:17" x14ac:dyDescent="0.2">
      <c r="A40" s="1"/>
      <c r="B40" s="27"/>
      <c r="C40" s="1185" t="s">
        <v>86</v>
      </c>
      <c r="D40" s="1186"/>
      <c r="E40" s="1186"/>
      <c r="F40" s="1186"/>
      <c r="G40" s="1186"/>
      <c r="H40" s="1186"/>
      <c r="I40" s="1187"/>
      <c r="J40" s="252" t="s">
        <v>528</v>
      </c>
      <c r="K40" s="252" t="s">
        <v>51</v>
      </c>
      <c r="L40" s="252"/>
      <c r="M40" s="252" t="s">
        <v>51</v>
      </c>
      <c r="N40" s="253" t="s">
        <v>88</v>
      </c>
      <c r="O40" s="566">
        <f t="shared" si="3"/>
        <v>43.4</v>
      </c>
      <c r="P40" s="566">
        <v>62</v>
      </c>
      <c r="Q40" s="1"/>
    </row>
    <row r="41" spans="1:17" x14ac:dyDescent="0.2">
      <c r="A41" s="1"/>
      <c r="B41" s="27"/>
      <c r="C41" s="1185" t="s">
        <v>86</v>
      </c>
      <c r="D41" s="1186"/>
      <c r="E41" s="1186"/>
      <c r="F41" s="1186"/>
      <c r="G41" s="1186"/>
      <c r="H41" s="1186"/>
      <c r="I41" s="1187"/>
      <c r="J41" s="252"/>
      <c r="K41" s="252" t="s">
        <v>51</v>
      </c>
      <c r="L41" s="252"/>
      <c r="M41" s="252" t="s">
        <v>51</v>
      </c>
      <c r="N41" s="253">
        <v>607183</v>
      </c>
      <c r="O41" s="566">
        <f t="shared" si="3"/>
        <v>43.4</v>
      </c>
      <c r="P41" s="566">
        <v>62</v>
      </c>
      <c r="Q41" s="1"/>
    </row>
    <row r="42" spans="1:17" x14ac:dyDescent="0.2">
      <c r="A42" s="1"/>
      <c r="B42" s="27"/>
      <c r="C42" s="1185" t="s">
        <v>833</v>
      </c>
      <c r="D42" s="1186"/>
      <c r="E42" s="1186"/>
      <c r="F42" s="1186"/>
      <c r="G42" s="1186"/>
      <c r="H42" s="1186"/>
      <c r="I42" s="1187"/>
      <c r="J42" s="252"/>
      <c r="K42" s="252" t="s">
        <v>51</v>
      </c>
      <c r="L42" s="252"/>
      <c r="M42" s="252" t="s">
        <v>51</v>
      </c>
      <c r="N42" s="253">
        <v>607233</v>
      </c>
      <c r="O42" s="566">
        <f t="shared" si="3"/>
        <v>43.4</v>
      </c>
      <c r="P42" s="566">
        <v>62</v>
      </c>
      <c r="Q42" s="1"/>
    </row>
    <row r="43" spans="1:17" x14ac:dyDescent="0.2">
      <c r="A43" s="1"/>
      <c r="B43" s="27"/>
      <c r="C43" s="1185" t="s">
        <v>91</v>
      </c>
      <c r="D43" s="1186"/>
      <c r="E43" s="1186"/>
      <c r="F43" s="1186"/>
      <c r="G43" s="1186"/>
      <c r="H43" s="1186"/>
      <c r="I43" s="1187"/>
      <c r="J43" s="252" t="s">
        <v>51</v>
      </c>
      <c r="K43" s="252" t="s">
        <v>51</v>
      </c>
      <c r="L43" s="252" t="s">
        <v>51</v>
      </c>
      <c r="M43" s="252" t="s">
        <v>51</v>
      </c>
      <c r="N43" s="253">
        <v>622340</v>
      </c>
      <c r="O43" s="566">
        <f t="shared" si="3"/>
        <v>144.19999999999999</v>
      </c>
      <c r="P43" s="566">
        <v>206</v>
      </c>
      <c r="Q43" s="1"/>
    </row>
    <row r="44" spans="1:17" x14ac:dyDescent="0.2">
      <c r="A44" s="1"/>
      <c r="B44" s="27"/>
      <c r="C44" s="1185" t="s">
        <v>92</v>
      </c>
      <c r="D44" s="1186"/>
      <c r="E44" s="1186"/>
      <c r="F44" s="1186"/>
      <c r="G44" s="1186"/>
      <c r="H44" s="1186"/>
      <c r="I44" s="1187"/>
      <c r="J44" s="252" t="s">
        <v>51</v>
      </c>
      <c r="K44" s="252"/>
      <c r="L44" s="252" t="s">
        <v>51</v>
      </c>
      <c r="M44" s="252"/>
      <c r="N44" s="253" t="s">
        <v>93</v>
      </c>
      <c r="O44" s="566" t="s">
        <v>94</v>
      </c>
      <c r="P44" s="566" t="s">
        <v>94</v>
      </c>
      <c r="Q44" s="1"/>
    </row>
    <row r="45" spans="1:17" x14ac:dyDescent="0.2">
      <c r="A45" s="1"/>
      <c r="B45" s="27"/>
      <c r="C45" s="1198" t="s">
        <v>95</v>
      </c>
      <c r="D45" s="1199"/>
      <c r="E45" s="1199"/>
      <c r="F45" s="1199"/>
      <c r="G45" s="1199"/>
      <c r="H45" s="1199"/>
      <c r="I45" s="1200"/>
      <c r="J45" s="252" t="s">
        <v>51</v>
      </c>
      <c r="K45" s="252" t="s">
        <v>51</v>
      </c>
      <c r="L45" s="252" t="s">
        <v>51</v>
      </c>
      <c r="M45" s="252" t="s">
        <v>51</v>
      </c>
      <c r="N45" s="253">
        <v>622661</v>
      </c>
      <c r="O45" s="566">
        <f>P45*0.7</f>
        <v>207.2</v>
      </c>
      <c r="P45" s="566">
        <v>296</v>
      </c>
      <c r="Q45" s="1"/>
    </row>
    <row r="46" spans="1:17" x14ac:dyDescent="0.2">
      <c r="A46" s="1"/>
      <c r="B46" s="22"/>
      <c r="C46" s="1185" t="s">
        <v>96</v>
      </c>
      <c r="D46" s="1186"/>
      <c r="E46" s="1186"/>
      <c r="F46" s="1186"/>
      <c r="G46" s="1186"/>
      <c r="H46" s="1186"/>
      <c r="I46" s="1187"/>
      <c r="J46" s="252" t="s">
        <v>51</v>
      </c>
      <c r="K46" s="252" t="s">
        <v>51</v>
      </c>
      <c r="L46" s="252" t="s">
        <v>51</v>
      </c>
      <c r="M46" s="252" t="s">
        <v>51</v>
      </c>
      <c r="N46" s="253" t="s">
        <v>1190</v>
      </c>
      <c r="O46" s="566">
        <f>P46*0.7</f>
        <v>32.199999999999996</v>
      </c>
      <c r="P46" s="566">
        <v>46</v>
      </c>
      <c r="Q46" s="1"/>
    </row>
    <row r="47" spans="1:17" x14ac:dyDescent="0.2">
      <c r="A47" s="1"/>
      <c r="B47" s="21"/>
      <c r="C47" s="1204" t="s">
        <v>1191</v>
      </c>
      <c r="D47" s="1205"/>
      <c r="E47" s="1205"/>
      <c r="F47" s="1205"/>
      <c r="G47" s="1205"/>
      <c r="H47" s="1205"/>
      <c r="I47" s="1206"/>
      <c r="J47" s="252" t="s">
        <v>51</v>
      </c>
      <c r="K47" s="252"/>
      <c r="L47" s="252" t="s">
        <v>51</v>
      </c>
      <c r="M47" s="253"/>
      <c r="N47" s="253" t="s">
        <v>528</v>
      </c>
      <c r="O47" s="566" t="s">
        <v>52</v>
      </c>
      <c r="P47" s="1127" t="s">
        <v>52</v>
      </c>
      <c r="Q47" s="1"/>
    </row>
    <row r="48" spans="1:17" x14ac:dyDescent="0.2">
      <c r="A48" s="1"/>
      <c r="B48" s="27"/>
      <c r="C48" s="1185" t="s">
        <v>100</v>
      </c>
      <c r="D48" s="1186"/>
      <c r="E48" s="1186"/>
      <c r="F48" s="1186"/>
      <c r="G48" s="1186"/>
      <c r="H48" s="1186"/>
      <c r="I48" s="1187"/>
      <c r="J48" s="252" t="s">
        <v>51</v>
      </c>
      <c r="K48" s="252"/>
      <c r="L48" s="252" t="s">
        <v>51</v>
      </c>
      <c r="M48" s="252"/>
      <c r="N48" s="253">
        <v>605988</v>
      </c>
      <c r="O48" s="566">
        <f>P48*0.7</f>
        <v>153.29999999999998</v>
      </c>
      <c r="P48" s="566">
        <v>219</v>
      </c>
      <c r="Q48" s="1"/>
    </row>
    <row r="49" spans="1:17" x14ac:dyDescent="0.2">
      <c r="A49" s="1"/>
      <c r="B49" s="27"/>
      <c r="C49" s="1185" t="s">
        <v>101</v>
      </c>
      <c r="D49" s="1186"/>
      <c r="E49" s="1186"/>
      <c r="F49" s="1186"/>
      <c r="G49" s="1186"/>
      <c r="H49" s="1186"/>
      <c r="I49" s="1187"/>
      <c r="J49" s="252" t="s">
        <v>51</v>
      </c>
      <c r="K49" s="252"/>
      <c r="L49" s="252" t="s">
        <v>51</v>
      </c>
      <c r="M49" s="252"/>
      <c r="N49" s="253" t="s">
        <v>102</v>
      </c>
      <c r="O49" s="566">
        <f>P49*0.7</f>
        <v>50.4</v>
      </c>
      <c r="P49" s="566">
        <v>72</v>
      </c>
      <c r="Q49" s="1"/>
    </row>
    <row r="50" spans="1:17" x14ac:dyDescent="0.2">
      <c r="A50" s="1"/>
      <c r="B50" s="27"/>
      <c r="C50" s="1185" t="s">
        <v>101</v>
      </c>
      <c r="D50" s="1186"/>
      <c r="E50" s="1186"/>
      <c r="F50" s="1186"/>
      <c r="G50" s="1186"/>
      <c r="H50" s="1186"/>
      <c r="I50" s="1187"/>
      <c r="J50" s="252"/>
      <c r="K50" s="252" t="s">
        <v>51</v>
      </c>
      <c r="L50" s="252"/>
      <c r="M50" s="252" t="s">
        <v>51</v>
      </c>
      <c r="N50" s="253">
        <v>607284</v>
      </c>
      <c r="O50" s="566">
        <f>P50*0.7</f>
        <v>50.4</v>
      </c>
      <c r="P50" s="566">
        <v>72</v>
      </c>
      <c r="Q50" s="1"/>
    </row>
    <row r="51" spans="1:17" x14ac:dyDescent="0.2">
      <c r="A51" s="1"/>
      <c r="B51" s="27"/>
      <c r="C51" s="1185" t="s">
        <v>103</v>
      </c>
      <c r="D51" s="1186"/>
      <c r="E51" s="1186"/>
      <c r="F51" s="1186"/>
      <c r="G51" s="1186"/>
      <c r="H51" s="1186"/>
      <c r="I51" s="1187"/>
      <c r="J51" s="252" t="s">
        <v>51</v>
      </c>
      <c r="K51" s="252"/>
      <c r="L51" s="252" t="s">
        <v>51</v>
      </c>
      <c r="M51" s="252"/>
      <c r="N51" s="259"/>
      <c r="O51" s="566" t="s">
        <v>52</v>
      </c>
      <c r="P51" s="566" t="s">
        <v>52</v>
      </c>
      <c r="Q51" s="1"/>
    </row>
    <row r="52" spans="1:17" x14ac:dyDescent="0.2">
      <c r="A52" s="1"/>
      <c r="B52" s="27"/>
      <c r="C52" s="1185" t="s">
        <v>104</v>
      </c>
      <c r="D52" s="1186"/>
      <c r="E52" s="1186"/>
      <c r="F52" s="1186"/>
      <c r="G52" s="1186"/>
      <c r="H52" s="1186"/>
      <c r="I52" s="1187"/>
      <c r="J52" s="252" t="s">
        <v>51</v>
      </c>
      <c r="K52" s="252"/>
      <c r="L52" s="252" t="s">
        <v>51</v>
      </c>
      <c r="M52" s="252"/>
      <c r="N52" s="259" t="s">
        <v>105</v>
      </c>
      <c r="O52" s="566">
        <f t="shared" ref="O52:O70" si="4">P52*0.7</f>
        <v>365.4</v>
      </c>
      <c r="P52" s="566">
        <v>522</v>
      </c>
      <c r="Q52" s="1"/>
    </row>
    <row r="53" spans="1:17" x14ac:dyDescent="0.2">
      <c r="A53" s="1"/>
      <c r="B53" s="27"/>
      <c r="C53" s="1185" t="s">
        <v>106</v>
      </c>
      <c r="D53" s="1186"/>
      <c r="E53" s="1186"/>
      <c r="F53" s="1186"/>
      <c r="G53" s="1186"/>
      <c r="H53" s="1186"/>
      <c r="I53" s="1187"/>
      <c r="J53" s="252" t="s">
        <v>51</v>
      </c>
      <c r="K53" s="252"/>
      <c r="L53" s="252" t="s">
        <v>51</v>
      </c>
      <c r="M53" s="252"/>
      <c r="N53" s="259">
        <v>614573</v>
      </c>
      <c r="O53" s="566">
        <f t="shared" si="4"/>
        <v>173.6</v>
      </c>
      <c r="P53" s="566">
        <v>248</v>
      </c>
      <c r="Q53" s="1"/>
    </row>
    <row r="54" spans="1:17" x14ac:dyDescent="0.2">
      <c r="A54" s="1"/>
      <c r="B54" s="27"/>
      <c r="C54" s="1185" t="s">
        <v>107</v>
      </c>
      <c r="D54" s="1186"/>
      <c r="E54" s="1186"/>
      <c r="F54" s="1186"/>
      <c r="G54" s="1186"/>
      <c r="H54" s="1186"/>
      <c r="I54" s="1187"/>
      <c r="J54" s="252" t="s">
        <v>51</v>
      </c>
      <c r="K54" s="252"/>
      <c r="L54" s="252" t="s">
        <v>51</v>
      </c>
      <c r="M54" s="252"/>
      <c r="N54" s="259">
        <v>614579</v>
      </c>
      <c r="O54" s="566">
        <f t="shared" si="4"/>
        <v>616.69999999999993</v>
      </c>
      <c r="P54" s="566">
        <v>881</v>
      </c>
      <c r="Q54" s="1"/>
    </row>
    <row r="55" spans="1:17" x14ac:dyDescent="0.2">
      <c r="A55" s="1"/>
      <c r="B55" s="27"/>
      <c r="C55" s="1185" t="s">
        <v>112</v>
      </c>
      <c r="D55" s="1186"/>
      <c r="E55" s="1186"/>
      <c r="F55" s="1186"/>
      <c r="G55" s="1186"/>
      <c r="H55" s="1186"/>
      <c r="I55" s="1187"/>
      <c r="J55" s="252" t="s">
        <v>51</v>
      </c>
      <c r="K55" s="252" t="s">
        <v>51</v>
      </c>
      <c r="L55" s="252"/>
      <c r="M55" s="252"/>
      <c r="N55" s="253" t="s">
        <v>113</v>
      </c>
      <c r="O55" s="566">
        <f t="shared" si="4"/>
        <v>384.29999999999995</v>
      </c>
      <c r="P55" s="566">
        <v>549</v>
      </c>
      <c r="Q55" s="1"/>
    </row>
    <row r="56" spans="1:17" x14ac:dyDescent="0.2">
      <c r="A56" s="1"/>
      <c r="B56" s="22"/>
      <c r="C56" s="1185" t="s">
        <v>1536</v>
      </c>
      <c r="D56" s="1186"/>
      <c r="E56" s="1186"/>
      <c r="F56" s="1186"/>
      <c r="G56" s="1186"/>
      <c r="H56" s="1186"/>
      <c r="I56" s="1187"/>
      <c r="J56" s="252" t="s">
        <v>528</v>
      </c>
      <c r="K56" s="252" t="s">
        <v>528</v>
      </c>
      <c r="L56" s="252" t="s">
        <v>51</v>
      </c>
      <c r="M56" s="252" t="s">
        <v>51</v>
      </c>
      <c r="N56" s="253"/>
      <c r="O56" s="566" t="s">
        <v>52</v>
      </c>
      <c r="P56" s="566" t="s">
        <v>52</v>
      </c>
      <c r="Q56" s="1"/>
    </row>
    <row r="57" spans="1:17" x14ac:dyDescent="0.2">
      <c r="A57" s="1"/>
      <c r="B57" s="22"/>
      <c r="C57" s="1185" t="s">
        <v>1193</v>
      </c>
      <c r="D57" s="1186"/>
      <c r="E57" s="1186"/>
      <c r="F57" s="1186"/>
      <c r="G57" s="1186"/>
      <c r="H57" s="1186"/>
      <c r="I57" s="1187"/>
      <c r="J57" s="252" t="s">
        <v>51</v>
      </c>
      <c r="K57" s="252" t="s">
        <v>51</v>
      </c>
      <c r="L57" s="252" t="s">
        <v>51</v>
      </c>
      <c r="M57" s="252" t="s">
        <v>51</v>
      </c>
      <c r="N57" s="253" t="s">
        <v>528</v>
      </c>
      <c r="O57" s="566" t="s">
        <v>52</v>
      </c>
      <c r="P57" s="566" t="s">
        <v>52</v>
      </c>
      <c r="Q57" s="1"/>
    </row>
    <row r="58" spans="1:17" x14ac:dyDescent="0.2">
      <c r="A58" s="1"/>
      <c r="B58" s="22"/>
      <c r="C58" s="1185" t="s">
        <v>114</v>
      </c>
      <c r="D58" s="1186"/>
      <c r="E58" s="1186"/>
      <c r="F58" s="1186"/>
      <c r="G58" s="1186"/>
      <c r="H58" s="1186"/>
      <c r="I58" s="1187"/>
      <c r="J58" s="252" t="s">
        <v>51</v>
      </c>
      <c r="K58" s="252" t="s">
        <v>51</v>
      </c>
      <c r="L58" s="252"/>
      <c r="M58" s="252"/>
      <c r="N58" s="253" t="s">
        <v>115</v>
      </c>
      <c r="O58" s="566">
        <f t="shared" si="4"/>
        <v>116.19999999999999</v>
      </c>
      <c r="P58" s="566">
        <v>166</v>
      </c>
      <c r="Q58" s="1"/>
    </row>
    <row r="59" spans="1:17" x14ac:dyDescent="0.2">
      <c r="A59" s="1"/>
      <c r="B59" s="22"/>
      <c r="C59" s="1185" t="s">
        <v>116</v>
      </c>
      <c r="D59" s="1186"/>
      <c r="E59" s="1186"/>
      <c r="F59" s="1186"/>
      <c r="G59" s="1186"/>
      <c r="H59" s="1186"/>
      <c r="I59" s="1187"/>
      <c r="J59" s="252" t="s">
        <v>51</v>
      </c>
      <c r="K59" s="252" t="s">
        <v>51</v>
      </c>
      <c r="L59" s="252" t="s">
        <v>51</v>
      </c>
      <c r="M59" s="252" t="s">
        <v>51</v>
      </c>
      <c r="N59" s="253">
        <v>614168</v>
      </c>
      <c r="O59" s="566">
        <f t="shared" si="4"/>
        <v>74.899999999999991</v>
      </c>
      <c r="P59" s="566">
        <v>107</v>
      </c>
      <c r="Q59" s="1"/>
    </row>
    <row r="60" spans="1:17" x14ac:dyDescent="0.2">
      <c r="A60" s="1"/>
      <c r="B60" s="22"/>
      <c r="C60" s="1204" t="s">
        <v>117</v>
      </c>
      <c r="D60" s="1205"/>
      <c r="E60" s="1205"/>
      <c r="F60" s="1205"/>
      <c r="G60" s="1205"/>
      <c r="H60" s="1205"/>
      <c r="I60" s="1206"/>
      <c r="J60" s="252" t="s">
        <v>51</v>
      </c>
      <c r="K60" s="252"/>
      <c r="L60" s="252" t="s">
        <v>51</v>
      </c>
      <c r="M60" s="252"/>
      <c r="N60" s="253">
        <v>614472</v>
      </c>
      <c r="O60" s="566">
        <f t="shared" si="4"/>
        <v>58.099999999999994</v>
      </c>
      <c r="P60" s="566">
        <v>83</v>
      </c>
      <c r="Q60" s="1"/>
    </row>
    <row r="61" spans="1:17" x14ac:dyDescent="0.2">
      <c r="A61" s="1"/>
      <c r="B61" s="22"/>
      <c r="C61" s="1204" t="s">
        <v>118</v>
      </c>
      <c r="D61" s="1205"/>
      <c r="E61" s="1205"/>
      <c r="F61" s="1205"/>
      <c r="G61" s="1205"/>
      <c r="H61" s="1205"/>
      <c r="I61" s="1206"/>
      <c r="J61" s="252" t="s">
        <v>51</v>
      </c>
      <c r="K61" s="252"/>
      <c r="L61" s="252" t="s">
        <v>51</v>
      </c>
      <c r="M61" s="252"/>
      <c r="N61" s="253">
        <v>614521</v>
      </c>
      <c r="O61" s="566">
        <f t="shared" si="4"/>
        <v>133</v>
      </c>
      <c r="P61" s="566">
        <v>190</v>
      </c>
      <c r="Q61" s="1"/>
    </row>
    <row r="62" spans="1:17" x14ac:dyDescent="0.2">
      <c r="A62" s="1"/>
      <c r="B62" s="22"/>
      <c r="C62" s="1185" t="s">
        <v>599</v>
      </c>
      <c r="D62" s="1186"/>
      <c r="E62" s="1186"/>
      <c r="F62" s="1186"/>
      <c r="G62" s="1186"/>
      <c r="H62" s="1186"/>
      <c r="I62" s="1187"/>
      <c r="J62" s="252" t="s">
        <v>51</v>
      </c>
      <c r="K62" s="252" t="s">
        <v>51</v>
      </c>
      <c r="L62" s="252"/>
      <c r="M62" s="252"/>
      <c r="N62" s="253">
        <v>611707</v>
      </c>
      <c r="O62" s="566">
        <f t="shared" si="4"/>
        <v>798.69999999999993</v>
      </c>
      <c r="P62" s="566">
        <v>1141</v>
      </c>
      <c r="Q62" s="1"/>
    </row>
    <row r="63" spans="1:17" x14ac:dyDescent="0.2">
      <c r="A63" s="1"/>
      <c r="B63" s="22"/>
      <c r="C63" s="1185" t="s">
        <v>600</v>
      </c>
      <c r="D63" s="1186"/>
      <c r="E63" s="1186"/>
      <c r="F63" s="1186"/>
      <c r="G63" s="1186"/>
      <c r="H63" s="1186"/>
      <c r="I63" s="1187"/>
      <c r="J63" s="252" t="s">
        <v>51</v>
      </c>
      <c r="K63" s="252" t="s">
        <v>51</v>
      </c>
      <c r="L63" s="252"/>
      <c r="M63" s="252"/>
      <c r="N63" s="253">
        <v>611706</v>
      </c>
      <c r="O63" s="566">
        <f t="shared" si="4"/>
        <v>798.69999999999993</v>
      </c>
      <c r="P63" s="566">
        <v>1141</v>
      </c>
      <c r="Q63" s="1"/>
    </row>
    <row r="64" spans="1:17" x14ac:dyDescent="0.2">
      <c r="A64" s="1"/>
      <c r="B64" s="22"/>
      <c r="C64" s="1185" t="s">
        <v>601</v>
      </c>
      <c r="D64" s="1186"/>
      <c r="E64" s="1186"/>
      <c r="F64" s="1186"/>
      <c r="G64" s="1186"/>
      <c r="H64" s="1186"/>
      <c r="I64" s="1187"/>
      <c r="J64" s="252" t="s">
        <v>51</v>
      </c>
      <c r="K64" s="252" t="s">
        <v>51</v>
      </c>
      <c r="L64" s="252"/>
      <c r="M64" s="252"/>
      <c r="N64" s="253">
        <v>611702</v>
      </c>
      <c r="O64" s="566">
        <f t="shared" si="4"/>
        <v>786.8</v>
      </c>
      <c r="P64" s="566">
        <v>1124</v>
      </c>
      <c r="Q64" s="1"/>
    </row>
    <row r="65" spans="1:18" x14ac:dyDescent="0.2">
      <c r="A65" s="1"/>
      <c r="B65" s="22"/>
      <c r="C65" s="1185" t="s">
        <v>595</v>
      </c>
      <c r="D65" s="1186"/>
      <c r="E65" s="1186"/>
      <c r="F65" s="1186"/>
      <c r="G65" s="1186"/>
      <c r="H65" s="1186"/>
      <c r="I65" s="1187"/>
      <c r="J65" s="252"/>
      <c r="K65" s="252"/>
      <c r="L65" s="252" t="s">
        <v>51</v>
      </c>
      <c r="M65" s="252" t="s">
        <v>51</v>
      </c>
      <c r="N65" s="253">
        <v>610266</v>
      </c>
      <c r="O65" s="566">
        <f t="shared" si="4"/>
        <v>731.5</v>
      </c>
      <c r="P65" s="566">
        <v>1045</v>
      </c>
      <c r="Q65" s="1"/>
    </row>
    <row r="66" spans="1:18" x14ac:dyDescent="0.2">
      <c r="A66" s="1"/>
      <c r="B66" s="22"/>
      <c r="C66" s="1185" t="s">
        <v>596</v>
      </c>
      <c r="D66" s="1186"/>
      <c r="E66" s="1186"/>
      <c r="F66" s="1186"/>
      <c r="G66" s="1186"/>
      <c r="H66" s="1186"/>
      <c r="I66" s="1187"/>
      <c r="J66" s="252"/>
      <c r="K66" s="252"/>
      <c r="L66" s="252" t="s">
        <v>51</v>
      </c>
      <c r="M66" s="252" t="s">
        <v>51</v>
      </c>
      <c r="N66" s="253">
        <v>610267</v>
      </c>
      <c r="O66" s="566">
        <f t="shared" si="4"/>
        <v>743.4</v>
      </c>
      <c r="P66" s="566">
        <v>1062</v>
      </c>
      <c r="Q66" s="1"/>
    </row>
    <row r="67" spans="1:18" x14ac:dyDescent="0.2">
      <c r="A67" s="1"/>
      <c r="B67" s="22"/>
      <c r="C67" s="1185" t="s">
        <v>597</v>
      </c>
      <c r="D67" s="1186"/>
      <c r="E67" s="1186"/>
      <c r="F67" s="1186"/>
      <c r="G67" s="1186"/>
      <c r="H67" s="1186"/>
      <c r="I67" s="1187"/>
      <c r="J67" s="252"/>
      <c r="K67" s="252"/>
      <c r="L67" s="252" t="s">
        <v>51</v>
      </c>
      <c r="M67" s="252" t="s">
        <v>51</v>
      </c>
      <c r="N67" s="253">
        <v>610268</v>
      </c>
      <c r="O67" s="566">
        <f t="shared" si="4"/>
        <v>743.4</v>
      </c>
      <c r="P67" s="566">
        <v>1062</v>
      </c>
      <c r="Q67" s="1"/>
    </row>
    <row r="68" spans="1:18" x14ac:dyDescent="0.2">
      <c r="A68" s="1"/>
      <c r="B68" s="22"/>
      <c r="C68" s="1185" t="s">
        <v>1192</v>
      </c>
      <c r="D68" s="1186"/>
      <c r="E68" s="1186"/>
      <c r="F68" s="1186"/>
      <c r="G68" s="1186"/>
      <c r="H68" s="1186"/>
      <c r="I68" s="1187"/>
      <c r="J68" s="252" t="s">
        <v>51</v>
      </c>
      <c r="K68" s="252" t="s">
        <v>51</v>
      </c>
      <c r="L68" s="252" t="s">
        <v>51</v>
      </c>
      <c r="M68" s="252" t="s">
        <v>51</v>
      </c>
      <c r="N68" s="253">
        <v>611100</v>
      </c>
      <c r="O68" s="566">
        <f t="shared" si="4"/>
        <v>154</v>
      </c>
      <c r="P68" s="566">
        <v>220</v>
      </c>
      <c r="Q68" s="1"/>
    </row>
    <row r="69" spans="1:18" x14ac:dyDescent="0.2">
      <c r="A69" s="1"/>
      <c r="B69" s="27"/>
      <c r="C69" s="1185" t="s">
        <v>109</v>
      </c>
      <c r="D69" s="1186"/>
      <c r="E69" s="1186"/>
      <c r="F69" s="1186"/>
      <c r="G69" s="1186"/>
      <c r="H69" s="1186"/>
      <c r="I69" s="1187"/>
      <c r="J69" s="252" t="s">
        <v>51</v>
      </c>
      <c r="K69" s="252" t="s">
        <v>51</v>
      </c>
      <c r="L69" s="252" t="s">
        <v>51</v>
      </c>
      <c r="M69" s="252" t="s">
        <v>51</v>
      </c>
      <c r="N69" s="253" t="s">
        <v>110</v>
      </c>
      <c r="O69" s="566">
        <f t="shared" si="4"/>
        <v>47.599999999999994</v>
      </c>
      <c r="P69" s="566">
        <v>68</v>
      </c>
      <c r="Q69" s="1"/>
    </row>
    <row r="70" spans="1:18" x14ac:dyDescent="0.2">
      <c r="A70" s="1"/>
      <c r="B70" s="22"/>
      <c r="C70" s="1204" t="s">
        <v>127</v>
      </c>
      <c r="D70" s="1205"/>
      <c r="E70" s="1205"/>
      <c r="F70" s="1205"/>
      <c r="G70" s="1205"/>
      <c r="H70" s="1205"/>
      <c r="I70" s="1206"/>
      <c r="J70" s="252"/>
      <c r="K70" s="252"/>
      <c r="L70" s="252" t="s">
        <v>51</v>
      </c>
      <c r="M70" s="252" t="s">
        <v>51</v>
      </c>
      <c r="N70" s="253">
        <v>627105</v>
      </c>
      <c r="O70" s="566">
        <f t="shared" si="4"/>
        <v>665</v>
      </c>
      <c r="P70" s="566">
        <v>950</v>
      </c>
      <c r="Q70" s="1"/>
    </row>
    <row r="71" spans="1:18" s="55" customFormat="1" x14ac:dyDescent="0.2">
      <c r="B71" s="160"/>
      <c r="C71" s="963"/>
      <c r="D71" s="963"/>
      <c r="E71" s="963"/>
      <c r="F71" s="963"/>
      <c r="G71" s="963"/>
      <c r="H71" s="963"/>
      <c r="I71" s="963"/>
      <c r="J71" s="56"/>
      <c r="K71" s="56"/>
      <c r="L71" s="56"/>
      <c r="M71" s="56"/>
      <c r="N71" s="57"/>
      <c r="O71" s="281"/>
      <c r="P71" s="281"/>
    </row>
    <row r="72" spans="1:18" s="55" customFormat="1" x14ac:dyDescent="0.2">
      <c r="B72" s="984" t="s">
        <v>128</v>
      </c>
      <c r="C72" s="963"/>
      <c r="D72" s="963"/>
      <c r="E72" s="963"/>
      <c r="F72" s="963"/>
      <c r="G72" s="963"/>
      <c r="H72" s="963"/>
      <c r="I72" s="963"/>
      <c r="J72" s="56"/>
      <c r="K72" s="56"/>
      <c r="L72" s="56"/>
      <c r="M72" s="56"/>
      <c r="N72" s="57"/>
      <c r="O72" s="281"/>
      <c r="P72" s="281"/>
    </row>
    <row r="73" spans="1:18" s="55" customFormat="1" x14ac:dyDescent="0.2">
      <c r="B73" s="984"/>
      <c r="C73" s="963"/>
      <c r="D73" s="963"/>
      <c r="E73" s="963"/>
      <c r="F73" s="963"/>
      <c r="G73" s="963"/>
      <c r="H73" s="963"/>
      <c r="I73" s="963"/>
      <c r="J73" s="56"/>
      <c r="K73" s="56"/>
      <c r="L73" s="56"/>
      <c r="M73" s="56"/>
      <c r="N73" s="57"/>
      <c r="O73" s="281"/>
      <c r="P73" s="281"/>
    </row>
    <row r="74" spans="1:18" s="569" customFormat="1" ht="11.4" x14ac:dyDescent="0.2">
      <c r="A74" s="22"/>
      <c r="B74" s="22"/>
      <c r="C74" s="1236" t="s">
        <v>130</v>
      </c>
      <c r="D74" s="1237"/>
      <c r="E74" s="1237"/>
      <c r="F74" s="1237"/>
      <c r="G74" s="1237"/>
      <c r="H74" s="1237"/>
      <c r="I74" s="1238"/>
      <c r="J74" s="746" t="s">
        <v>51</v>
      </c>
      <c r="K74" s="746" t="s">
        <v>51</v>
      </c>
      <c r="L74" s="747"/>
      <c r="M74" s="746"/>
      <c r="N74" s="746">
        <v>3623</v>
      </c>
      <c r="O74" s="566">
        <f t="shared" ref="O74:O76" si="5">P74*0.7</f>
        <v>3371.7599999999998</v>
      </c>
      <c r="P74" s="1128">
        <v>4816.8</v>
      </c>
      <c r="Q74" s="22"/>
      <c r="R74" s="568"/>
    </row>
    <row r="75" spans="1:18" s="569" customFormat="1" ht="11.4" x14ac:dyDescent="0.2">
      <c r="A75" s="22"/>
      <c r="B75" s="22"/>
      <c r="C75" s="1201" t="s">
        <v>131</v>
      </c>
      <c r="D75" s="1202"/>
      <c r="E75" s="1202"/>
      <c r="F75" s="1202"/>
      <c r="G75" s="1202"/>
      <c r="H75" s="1202"/>
      <c r="I75" s="1203"/>
      <c r="J75" s="749"/>
      <c r="K75" s="749"/>
      <c r="L75" s="749"/>
      <c r="M75" s="742"/>
      <c r="N75" s="742"/>
      <c r="O75" s="566"/>
      <c r="P75" s="1129"/>
      <c r="Q75" s="22"/>
      <c r="R75" s="568"/>
    </row>
    <row r="76" spans="1:18" s="569" customFormat="1" ht="11.4" x14ac:dyDescent="0.2">
      <c r="A76" s="22"/>
      <c r="B76" s="22"/>
      <c r="C76" s="1236" t="s">
        <v>132</v>
      </c>
      <c r="D76" s="1237"/>
      <c r="E76" s="1237"/>
      <c r="F76" s="1237"/>
      <c r="G76" s="1237"/>
      <c r="H76" s="1237"/>
      <c r="I76" s="1238"/>
      <c r="J76" s="746" t="s">
        <v>51</v>
      </c>
      <c r="K76" s="746" t="s">
        <v>51</v>
      </c>
      <c r="L76" s="747"/>
      <c r="M76" s="746"/>
      <c r="N76" s="759">
        <v>3493</v>
      </c>
      <c r="O76" s="1130">
        <f t="shared" si="5"/>
        <v>2385.1799999999998</v>
      </c>
      <c r="P76" s="1128">
        <v>3407.4</v>
      </c>
      <c r="Q76" s="22"/>
      <c r="R76" s="568"/>
    </row>
    <row r="77" spans="1:18" s="569" customFormat="1" ht="11.4" x14ac:dyDescent="0.2">
      <c r="A77" s="22"/>
      <c r="B77" s="22"/>
      <c r="C77" s="1242" t="s">
        <v>133</v>
      </c>
      <c r="D77" s="1217"/>
      <c r="E77" s="1217"/>
      <c r="F77" s="1217"/>
      <c r="G77" s="1217"/>
      <c r="H77" s="1217"/>
      <c r="I77" s="1243"/>
      <c r="J77" s="752"/>
      <c r="K77" s="752"/>
      <c r="L77" s="752"/>
      <c r="M77" s="753"/>
      <c r="N77" s="753"/>
      <c r="O77" s="754"/>
      <c r="P77" s="754"/>
      <c r="Q77" s="22"/>
      <c r="R77" s="568"/>
    </row>
    <row r="78" spans="1:18" s="569" customFormat="1" ht="11.4" x14ac:dyDescent="0.2">
      <c r="A78" s="22"/>
      <c r="B78" s="22"/>
      <c r="C78" s="1201" t="s">
        <v>134</v>
      </c>
      <c r="D78" s="1202"/>
      <c r="E78" s="1202"/>
      <c r="F78" s="1202"/>
      <c r="G78" s="1202"/>
      <c r="H78" s="1202"/>
      <c r="I78" s="1203"/>
      <c r="J78" s="749"/>
      <c r="K78" s="749"/>
      <c r="L78" s="749"/>
      <c r="M78" s="742"/>
      <c r="N78" s="742"/>
      <c r="O78" s="750"/>
      <c r="P78" s="750"/>
      <c r="Q78" s="22"/>
      <c r="R78" s="568"/>
    </row>
    <row r="79" spans="1:18" s="569" customFormat="1" ht="11.4" x14ac:dyDescent="0.2">
      <c r="A79" s="22"/>
      <c r="B79" s="22"/>
      <c r="C79" s="1236" t="s">
        <v>1197</v>
      </c>
      <c r="D79" s="1237"/>
      <c r="E79" s="1237"/>
      <c r="F79" s="1237"/>
      <c r="G79" s="1237"/>
      <c r="H79" s="1237"/>
      <c r="I79" s="1238"/>
      <c r="J79" s="746" t="s">
        <v>51</v>
      </c>
      <c r="K79" s="746" t="s">
        <v>51</v>
      </c>
      <c r="L79" s="746" t="s">
        <v>51</v>
      </c>
      <c r="M79" s="746" t="s">
        <v>51</v>
      </c>
      <c r="N79" s="746">
        <v>3502</v>
      </c>
      <c r="O79" s="566">
        <f t="shared" ref="O79" si="6">P79*0.7</f>
        <v>481.59999999999997</v>
      </c>
      <c r="P79" s="748">
        <v>688</v>
      </c>
      <c r="Q79" s="22"/>
      <c r="R79" s="568"/>
    </row>
    <row r="80" spans="1:18" s="569" customFormat="1" ht="11.4" x14ac:dyDescent="0.2">
      <c r="A80" s="22"/>
      <c r="B80" s="22"/>
      <c r="C80" s="1201" t="s">
        <v>1198</v>
      </c>
      <c r="D80" s="1202"/>
      <c r="E80" s="1202"/>
      <c r="F80" s="1202"/>
      <c r="G80" s="1202"/>
      <c r="H80" s="1202"/>
      <c r="I80" s="1203"/>
      <c r="J80" s="749"/>
      <c r="K80" s="749"/>
      <c r="L80" s="749"/>
      <c r="M80" s="742"/>
      <c r="N80" s="742"/>
      <c r="O80" s="750"/>
      <c r="P80" s="750"/>
      <c r="Q80" s="22"/>
      <c r="R80" s="568"/>
    </row>
    <row r="81" spans="1:21" s="569" customFormat="1" ht="12" customHeight="1" x14ac:dyDescent="0.2">
      <c r="A81" s="22"/>
      <c r="B81" s="565"/>
      <c r="C81" s="1201" t="s">
        <v>135</v>
      </c>
      <c r="D81" s="1202"/>
      <c r="E81" s="1202"/>
      <c r="F81" s="1202"/>
      <c r="G81" s="1202"/>
      <c r="H81" s="1202"/>
      <c r="I81" s="1203"/>
      <c r="J81" s="749"/>
      <c r="K81" s="749"/>
      <c r="L81" s="749"/>
      <c r="M81" s="742"/>
      <c r="N81" s="742"/>
      <c r="O81" s="750"/>
      <c r="P81" s="1131"/>
      <c r="Q81" s="22"/>
      <c r="R81" s="568"/>
    </row>
    <row r="82" spans="1:21" s="569" customFormat="1" ht="11.4" x14ac:dyDescent="0.2">
      <c r="A82" s="22"/>
      <c r="B82" s="565"/>
      <c r="C82" s="1198" t="s">
        <v>136</v>
      </c>
      <c r="D82" s="1199"/>
      <c r="E82" s="1199"/>
      <c r="F82" s="1199"/>
      <c r="G82" s="1199"/>
      <c r="H82" s="1199"/>
      <c r="I82" s="1200"/>
      <c r="J82" s="253" t="s">
        <v>51</v>
      </c>
      <c r="K82" s="253" t="s">
        <v>51</v>
      </c>
      <c r="L82" s="253" t="s">
        <v>51</v>
      </c>
      <c r="M82" s="253" t="s">
        <v>51</v>
      </c>
      <c r="N82" s="253">
        <v>3495</v>
      </c>
      <c r="O82" s="566">
        <f t="shared" ref="O82:O84" si="7">P82*0.7</f>
        <v>441</v>
      </c>
      <c r="P82" s="566">
        <v>630</v>
      </c>
      <c r="Q82" s="22"/>
      <c r="R82" s="568"/>
    </row>
    <row r="83" spans="1:21" s="569" customFormat="1" ht="11.4" x14ac:dyDescent="0.2">
      <c r="A83" s="22"/>
      <c r="B83" s="565"/>
      <c r="C83" s="1198" t="s">
        <v>137</v>
      </c>
      <c r="D83" s="1199"/>
      <c r="E83" s="1199"/>
      <c r="F83" s="1199"/>
      <c r="G83" s="1199"/>
      <c r="H83" s="1199"/>
      <c r="I83" s="1200"/>
      <c r="J83" s="253" t="s">
        <v>51</v>
      </c>
      <c r="K83" s="253" t="s">
        <v>51</v>
      </c>
      <c r="L83" s="571"/>
      <c r="M83" s="764"/>
      <c r="N83" s="253">
        <v>4034</v>
      </c>
      <c r="O83" s="566">
        <f t="shared" si="7"/>
        <v>944.99999999999989</v>
      </c>
      <c r="P83" s="748">
        <v>1350</v>
      </c>
      <c r="Q83" s="22"/>
      <c r="R83" s="568"/>
    </row>
    <row r="84" spans="1:21" s="569" customFormat="1" ht="11.4" x14ac:dyDescent="0.2">
      <c r="A84" s="22"/>
      <c r="B84" s="565"/>
      <c r="C84" s="1198" t="s">
        <v>586</v>
      </c>
      <c r="D84" s="1199"/>
      <c r="E84" s="1199"/>
      <c r="F84" s="1199"/>
      <c r="G84" s="1199"/>
      <c r="H84" s="1199"/>
      <c r="I84" s="1200"/>
      <c r="J84" s="253" t="s">
        <v>51</v>
      </c>
      <c r="K84" s="253" t="s">
        <v>51</v>
      </c>
      <c r="L84" s="253" t="s">
        <v>51</v>
      </c>
      <c r="M84" s="764" t="s">
        <v>51</v>
      </c>
      <c r="N84" s="742">
        <v>4257</v>
      </c>
      <c r="O84" s="566">
        <f t="shared" si="7"/>
        <v>686.69999999999993</v>
      </c>
      <c r="P84" s="750">
        <v>981</v>
      </c>
      <c r="Q84" s="22"/>
      <c r="R84" s="568"/>
    </row>
    <row r="85" spans="1:21" s="569" customFormat="1" ht="11.4" x14ac:dyDescent="0.2">
      <c r="A85" s="22"/>
      <c r="B85" s="565"/>
      <c r="C85" s="1201" t="s">
        <v>138</v>
      </c>
      <c r="D85" s="1202"/>
      <c r="E85" s="1202"/>
      <c r="F85" s="1202"/>
      <c r="G85" s="1202"/>
      <c r="H85" s="1202"/>
      <c r="I85" s="1203"/>
      <c r="J85" s="749"/>
      <c r="K85" s="749"/>
      <c r="L85" s="749"/>
      <c r="M85" s="742"/>
      <c r="N85" s="742"/>
      <c r="O85" s="750"/>
      <c r="P85" s="1131"/>
      <c r="Q85" s="22"/>
      <c r="R85" s="568"/>
    </row>
    <row r="86" spans="1:21" s="569" customFormat="1" ht="11.4" x14ac:dyDescent="0.2">
      <c r="A86" s="22"/>
      <c r="B86" s="565"/>
      <c r="C86" s="1198" t="s">
        <v>1194</v>
      </c>
      <c r="D86" s="1199"/>
      <c r="E86" s="1199"/>
      <c r="F86" s="1199"/>
      <c r="G86" s="1199"/>
      <c r="H86" s="1199"/>
      <c r="I86" s="1200"/>
      <c r="J86" s="253" t="s">
        <v>51</v>
      </c>
      <c r="K86" s="253" t="s">
        <v>51</v>
      </c>
      <c r="L86" s="253" t="s">
        <v>51</v>
      </c>
      <c r="M86" s="253" t="s">
        <v>51</v>
      </c>
      <c r="N86" s="253">
        <v>4821</v>
      </c>
      <c r="O86" s="566">
        <f t="shared" ref="O86:O104" si="8">P86*0.7</f>
        <v>283.5</v>
      </c>
      <c r="P86" s="566">
        <v>405</v>
      </c>
      <c r="Q86" s="22"/>
      <c r="R86" s="568"/>
    </row>
    <row r="87" spans="1:21" s="569" customFormat="1" ht="11.4" x14ac:dyDescent="0.2">
      <c r="A87" s="22"/>
      <c r="B87" s="565"/>
      <c r="C87" s="1198" t="s">
        <v>1201</v>
      </c>
      <c r="D87" s="1199"/>
      <c r="E87" s="1199"/>
      <c r="F87" s="1199"/>
      <c r="G87" s="1199"/>
      <c r="H87" s="1199"/>
      <c r="I87" s="1200"/>
      <c r="J87" s="253" t="s">
        <v>51</v>
      </c>
      <c r="K87" s="253" t="s">
        <v>51</v>
      </c>
      <c r="L87" s="253" t="s">
        <v>51</v>
      </c>
      <c r="M87" s="253" t="s">
        <v>51</v>
      </c>
      <c r="N87" s="253">
        <v>4828</v>
      </c>
      <c r="O87" s="566">
        <f t="shared" si="8"/>
        <v>338.79999999999995</v>
      </c>
      <c r="P87" s="566">
        <v>484</v>
      </c>
      <c r="Q87" s="22"/>
      <c r="R87" s="568"/>
    </row>
    <row r="88" spans="1:21" s="569" customFormat="1" x14ac:dyDescent="0.2">
      <c r="A88" s="22"/>
      <c r="B88" s="565"/>
      <c r="C88" s="1231" t="s">
        <v>1527</v>
      </c>
      <c r="D88" s="1231"/>
      <c r="E88" s="1231"/>
      <c r="F88" s="1231"/>
      <c r="G88" s="1231"/>
      <c r="H88" s="1231"/>
      <c r="I88" s="1231"/>
      <c r="J88" s="253" t="s">
        <v>51</v>
      </c>
      <c r="K88" s="253" t="s">
        <v>51</v>
      </c>
      <c r="L88" s="253" t="s">
        <v>51</v>
      </c>
      <c r="M88" s="257" t="s">
        <v>51</v>
      </c>
      <c r="N88" s="253">
        <v>3857</v>
      </c>
      <c r="O88" s="566">
        <f t="shared" si="8"/>
        <v>52.5</v>
      </c>
      <c r="P88" s="566">
        <v>75</v>
      </c>
      <c r="Q88" s="22"/>
      <c r="R88" s="568"/>
    </row>
    <row r="89" spans="1:21" s="591" customFormat="1" x14ac:dyDescent="0.2">
      <c r="A89" s="160"/>
      <c r="B89" s="590"/>
      <c r="C89" s="1188" t="s">
        <v>598</v>
      </c>
      <c r="D89" s="1188"/>
      <c r="E89" s="1188"/>
      <c r="F89" s="1188"/>
      <c r="G89" s="1188"/>
      <c r="H89" s="1188"/>
      <c r="I89" s="1188"/>
      <c r="J89" s="257" t="s">
        <v>51</v>
      </c>
      <c r="K89" s="257" t="s">
        <v>51</v>
      </c>
      <c r="L89" s="257" t="s">
        <v>51</v>
      </c>
      <c r="M89" s="257" t="s">
        <v>51</v>
      </c>
      <c r="N89" s="746">
        <v>4815</v>
      </c>
      <c r="O89" s="566">
        <f t="shared" si="8"/>
        <v>94.5</v>
      </c>
      <c r="P89" s="748">
        <v>135</v>
      </c>
      <c r="Q89" s="160"/>
      <c r="T89" s="569"/>
      <c r="U89" s="569"/>
    </row>
    <row r="90" spans="1:21" x14ac:dyDescent="0.2">
      <c r="B90" s="956"/>
      <c r="C90" s="1188" t="s">
        <v>1172</v>
      </c>
      <c r="D90" s="1188"/>
      <c r="E90" s="1188"/>
      <c r="F90" s="1188"/>
      <c r="G90" s="1188"/>
      <c r="H90" s="1188"/>
      <c r="I90" s="1188"/>
      <c r="J90" s="257" t="s">
        <v>51</v>
      </c>
      <c r="K90" s="257" t="s">
        <v>51</v>
      </c>
      <c r="L90" s="257" t="s">
        <v>51</v>
      </c>
      <c r="M90" s="257" t="s">
        <v>51</v>
      </c>
      <c r="N90" s="746" t="s">
        <v>1173</v>
      </c>
      <c r="O90" s="566">
        <f t="shared" si="8"/>
        <v>94.5</v>
      </c>
      <c r="P90" s="748">
        <v>135</v>
      </c>
      <c r="T90" s="569"/>
      <c r="U90" s="569"/>
    </row>
    <row r="91" spans="1:21" x14ac:dyDescent="0.2">
      <c r="B91" s="956"/>
      <c r="C91" s="1188" t="s">
        <v>1175</v>
      </c>
      <c r="D91" s="1188"/>
      <c r="E91" s="1188"/>
      <c r="F91" s="1188"/>
      <c r="G91" s="1188"/>
      <c r="H91" s="1188"/>
      <c r="I91" s="1188"/>
      <c r="J91" s="257" t="s">
        <v>51</v>
      </c>
      <c r="K91" s="257" t="s">
        <v>51</v>
      </c>
      <c r="L91" s="257" t="s">
        <v>51</v>
      </c>
      <c r="M91" s="257" t="s">
        <v>51</v>
      </c>
      <c r="N91" s="746">
        <v>4771</v>
      </c>
      <c r="O91" s="566">
        <f t="shared" si="8"/>
        <v>251.99999999999997</v>
      </c>
      <c r="P91" s="748">
        <v>360</v>
      </c>
      <c r="T91" s="569"/>
      <c r="U91" s="569"/>
    </row>
    <row r="92" spans="1:21" x14ac:dyDescent="0.2">
      <c r="B92" s="160"/>
      <c r="C92" s="1188" t="s">
        <v>1199</v>
      </c>
      <c r="D92" s="1188"/>
      <c r="E92" s="1188"/>
      <c r="F92" s="1188"/>
      <c r="G92" s="1188"/>
      <c r="H92" s="1188"/>
      <c r="I92" s="1188"/>
      <c r="J92" s="257" t="s">
        <v>51</v>
      </c>
      <c r="K92" s="257" t="s">
        <v>51</v>
      </c>
      <c r="L92" s="257" t="s">
        <v>51</v>
      </c>
      <c r="M92" s="257" t="s">
        <v>51</v>
      </c>
      <c r="N92" s="746">
        <v>3732</v>
      </c>
      <c r="O92" s="566">
        <f t="shared" si="8"/>
        <v>107.1</v>
      </c>
      <c r="P92" s="748">
        <v>153</v>
      </c>
      <c r="T92" s="569"/>
      <c r="U92" s="569"/>
    </row>
    <row r="93" spans="1:21" x14ac:dyDescent="0.2">
      <c r="B93" s="160"/>
      <c r="C93" s="1188" t="s">
        <v>1176</v>
      </c>
      <c r="D93" s="1188"/>
      <c r="E93" s="1188"/>
      <c r="F93" s="1188"/>
      <c r="G93" s="1188"/>
      <c r="H93" s="1188"/>
      <c r="I93" s="1188"/>
      <c r="J93" s="257" t="s">
        <v>51</v>
      </c>
      <c r="K93" s="257" t="s">
        <v>51</v>
      </c>
      <c r="L93" s="257" t="s">
        <v>51</v>
      </c>
      <c r="M93" s="257" t="s">
        <v>51</v>
      </c>
      <c r="N93" s="746">
        <v>3511</v>
      </c>
      <c r="O93" s="566">
        <f t="shared" si="8"/>
        <v>441</v>
      </c>
      <c r="P93" s="748">
        <v>630</v>
      </c>
      <c r="T93" s="569"/>
      <c r="U93" s="569"/>
    </row>
    <row r="94" spans="1:21" x14ac:dyDescent="0.2">
      <c r="B94" s="160"/>
      <c r="C94" s="1188" t="s">
        <v>1200</v>
      </c>
      <c r="D94" s="1188"/>
      <c r="E94" s="1188"/>
      <c r="F94" s="1188"/>
      <c r="G94" s="1188"/>
      <c r="H94" s="1188"/>
      <c r="I94" s="1188"/>
      <c r="J94" s="257" t="s">
        <v>51</v>
      </c>
      <c r="K94" s="257" t="s">
        <v>51</v>
      </c>
      <c r="L94" s="257" t="s">
        <v>51</v>
      </c>
      <c r="M94" s="257" t="s">
        <v>51</v>
      </c>
      <c r="N94" s="746">
        <v>3506</v>
      </c>
      <c r="O94" s="566">
        <f t="shared" si="8"/>
        <v>503.99999999999994</v>
      </c>
      <c r="P94" s="748">
        <v>720</v>
      </c>
      <c r="T94" s="569"/>
      <c r="U94" s="569"/>
    </row>
    <row r="95" spans="1:21" ht="27" customHeight="1" x14ac:dyDescent="0.2">
      <c r="B95" s="160"/>
      <c r="C95" s="1233" t="s">
        <v>1202</v>
      </c>
      <c r="D95" s="1234"/>
      <c r="E95" s="1234"/>
      <c r="F95" s="1234"/>
      <c r="G95" s="1234"/>
      <c r="H95" s="1234"/>
      <c r="I95" s="1235"/>
      <c r="J95" s="257" t="s">
        <v>51</v>
      </c>
      <c r="K95" s="257" t="s">
        <v>51</v>
      </c>
      <c r="L95" s="257" t="s">
        <v>528</v>
      </c>
      <c r="M95" s="257" t="s">
        <v>528</v>
      </c>
      <c r="N95" s="746">
        <v>3871</v>
      </c>
      <c r="O95" s="566">
        <f t="shared" si="8"/>
        <v>724.5</v>
      </c>
      <c r="P95" s="748">
        <v>1035</v>
      </c>
      <c r="T95" s="569"/>
      <c r="U95" s="569"/>
    </row>
    <row r="96" spans="1:21" ht="24" customHeight="1" x14ac:dyDescent="0.2">
      <c r="B96" s="160"/>
      <c r="C96" s="1233" t="s">
        <v>1203</v>
      </c>
      <c r="D96" s="1234"/>
      <c r="E96" s="1234"/>
      <c r="F96" s="1234"/>
      <c r="G96" s="1234"/>
      <c r="H96" s="1234"/>
      <c r="I96" s="1235"/>
      <c r="J96" s="257" t="s">
        <v>51</v>
      </c>
      <c r="K96" s="257" t="s">
        <v>51</v>
      </c>
      <c r="L96" s="257"/>
      <c r="M96" s="257"/>
      <c r="N96" s="746">
        <v>3895</v>
      </c>
      <c r="O96" s="566">
        <f t="shared" si="8"/>
        <v>327.59999999999997</v>
      </c>
      <c r="P96" s="748">
        <v>468</v>
      </c>
      <c r="T96" s="569"/>
      <c r="U96" s="569"/>
    </row>
    <row r="97" spans="2:21" ht="39.75" customHeight="1" x14ac:dyDescent="0.2">
      <c r="B97" s="160"/>
      <c r="C97" s="1233" t="s">
        <v>1204</v>
      </c>
      <c r="D97" s="1234"/>
      <c r="E97" s="1234"/>
      <c r="F97" s="1234"/>
      <c r="G97" s="1234"/>
      <c r="H97" s="1234"/>
      <c r="I97" s="1235"/>
      <c r="J97" s="257" t="s">
        <v>51</v>
      </c>
      <c r="K97" s="257" t="s">
        <v>51</v>
      </c>
      <c r="L97" s="257"/>
      <c r="M97" s="257"/>
      <c r="N97" s="746">
        <v>3452</v>
      </c>
      <c r="O97" s="566">
        <f t="shared" si="8"/>
        <v>882</v>
      </c>
      <c r="P97" s="748">
        <v>1260</v>
      </c>
      <c r="T97" s="569"/>
      <c r="U97" s="569"/>
    </row>
    <row r="98" spans="2:21" ht="25.5" customHeight="1" x14ac:dyDescent="0.2">
      <c r="B98" s="160"/>
      <c r="C98" s="1233" t="s">
        <v>1205</v>
      </c>
      <c r="D98" s="1234"/>
      <c r="E98" s="1234"/>
      <c r="F98" s="1234"/>
      <c r="G98" s="1234"/>
      <c r="H98" s="1234"/>
      <c r="I98" s="1235"/>
      <c r="J98" s="257" t="s">
        <v>51</v>
      </c>
      <c r="K98" s="257" t="s">
        <v>51</v>
      </c>
      <c r="L98" s="257"/>
      <c r="M98" s="257"/>
      <c r="N98" s="746">
        <v>3740</v>
      </c>
      <c r="O98" s="566">
        <f t="shared" si="8"/>
        <v>5251.4</v>
      </c>
      <c r="P98" s="748">
        <v>7502</v>
      </c>
      <c r="T98" s="569"/>
      <c r="U98" s="569"/>
    </row>
    <row r="99" spans="2:21" ht="39" customHeight="1" x14ac:dyDescent="0.2">
      <c r="B99" s="160"/>
      <c r="C99" s="1233" t="s">
        <v>1206</v>
      </c>
      <c r="D99" s="1234"/>
      <c r="E99" s="1234"/>
      <c r="F99" s="1234"/>
      <c r="G99" s="1234"/>
      <c r="H99" s="1234"/>
      <c r="I99" s="1235"/>
      <c r="J99" s="257" t="s">
        <v>51</v>
      </c>
      <c r="K99" s="257" t="s">
        <v>51</v>
      </c>
      <c r="L99" s="257"/>
      <c r="M99" s="257"/>
      <c r="N99" s="746">
        <v>3554</v>
      </c>
      <c r="O99" s="566">
        <f t="shared" si="8"/>
        <v>5749.0999999999995</v>
      </c>
      <c r="P99" s="748">
        <v>8213</v>
      </c>
      <c r="T99" s="569"/>
      <c r="U99" s="569"/>
    </row>
    <row r="100" spans="2:21" x14ac:dyDescent="0.2">
      <c r="B100" s="160"/>
      <c r="C100" s="1188" t="s">
        <v>1207</v>
      </c>
      <c r="D100" s="1188"/>
      <c r="E100" s="1188"/>
      <c r="F100" s="1188"/>
      <c r="G100" s="1188"/>
      <c r="H100" s="1188"/>
      <c r="I100" s="1188"/>
      <c r="J100" s="257" t="s">
        <v>51</v>
      </c>
      <c r="K100" s="257" t="s">
        <v>51</v>
      </c>
      <c r="L100" s="257" t="s">
        <v>528</v>
      </c>
      <c r="M100" s="257" t="s">
        <v>528</v>
      </c>
      <c r="N100" s="746">
        <v>3792</v>
      </c>
      <c r="O100" s="566">
        <f t="shared" si="8"/>
        <v>5279.4</v>
      </c>
      <c r="P100" s="748">
        <v>7542</v>
      </c>
      <c r="T100" s="569"/>
      <c r="U100" s="569"/>
    </row>
    <row r="101" spans="2:21" ht="22.5" customHeight="1" x14ac:dyDescent="0.2">
      <c r="B101" s="160"/>
      <c r="C101" s="1233" t="s">
        <v>1208</v>
      </c>
      <c r="D101" s="1234"/>
      <c r="E101" s="1234"/>
      <c r="F101" s="1234"/>
      <c r="G101" s="1234"/>
      <c r="H101" s="1234"/>
      <c r="I101" s="1235"/>
      <c r="J101" s="257" t="s">
        <v>51</v>
      </c>
      <c r="K101" s="257" t="s">
        <v>51</v>
      </c>
      <c r="L101" s="257" t="s">
        <v>528</v>
      </c>
      <c r="M101" s="257" t="s">
        <v>528</v>
      </c>
      <c r="N101" s="746">
        <v>4720</v>
      </c>
      <c r="O101" s="566">
        <f t="shared" si="8"/>
        <v>7685.9999999999991</v>
      </c>
      <c r="P101" s="748">
        <v>10980</v>
      </c>
      <c r="T101" s="569"/>
      <c r="U101" s="569"/>
    </row>
    <row r="102" spans="2:21" x14ac:dyDescent="0.2">
      <c r="B102" s="160"/>
      <c r="C102" s="1188" t="s">
        <v>1209</v>
      </c>
      <c r="D102" s="1188"/>
      <c r="E102" s="1188"/>
      <c r="F102" s="1188"/>
      <c r="G102" s="1188"/>
      <c r="H102" s="1188"/>
      <c r="I102" s="1188"/>
      <c r="J102" s="257" t="s">
        <v>51</v>
      </c>
      <c r="K102" s="257" t="s">
        <v>51</v>
      </c>
      <c r="L102" s="257" t="s">
        <v>528</v>
      </c>
      <c r="M102" s="257" t="s">
        <v>528</v>
      </c>
      <c r="N102" s="746">
        <v>4555</v>
      </c>
      <c r="O102" s="566">
        <f t="shared" si="8"/>
        <v>6796.2999999999993</v>
      </c>
      <c r="P102" s="748">
        <v>9709</v>
      </c>
      <c r="T102" s="569"/>
      <c r="U102" s="569"/>
    </row>
    <row r="103" spans="2:21" x14ac:dyDescent="0.2">
      <c r="B103" s="160"/>
      <c r="C103" s="1188" t="s">
        <v>1210</v>
      </c>
      <c r="D103" s="1188"/>
      <c r="E103" s="1188"/>
      <c r="F103" s="1188"/>
      <c r="G103" s="1188"/>
      <c r="H103" s="1188"/>
      <c r="I103" s="1188"/>
      <c r="J103" s="257" t="s">
        <v>528</v>
      </c>
      <c r="K103" s="257" t="s">
        <v>528</v>
      </c>
      <c r="L103" s="257" t="s">
        <v>51</v>
      </c>
      <c r="M103" s="257" t="s">
        <v>51</v>
      </c>
      <c r="N103" s="746">
        <v>4626</v>
      </c>
      <c r="O103" s="566">
        <f t="shared" si="8"/>
        <v>1682.1</v>
      </c>
      <c r="P103" s="748">
        <v>2403</v>
      </c>
      <c r="T103" s="569"/>
      <c r="U103" s="569"/>
    </row>
    <row r="104" spans="2:21" x14ac:dyDescent="0.2">
      <c r="B104" s="160"/>
      <c r="C104" s="1231" t="s">
        <v>1211</v>
      </c>
      <c r="D104" s="1231"/>
      <c r="E104" s="1231"/>
      <c r="F104" s="1231"/>
      <c r="G104" s="1231"/>
      <c r="H104" s="1231"/>
      <c r="I104" s="1231"/>
      <c r="J104" s="252" t="s">
        <v>528</v>
      </c>
      <c r="K104" s="252" t="s">
        <v>528</v>
      </c>
      <c r="L104" s="252" t="s">
        <v>51</v>
      </c>
      <c r="M104" s="252" t="s">
        <v>51</v>
      </c>
      <c r="N104" s="253">
        <v>5029</v>
      </c>
      <c r="O104" s="566">
        <f t="shared" si="8"/>
        <v>157.5</v>
      </c>
      <c r="P104" s="566">
        <v>225</v>
      </c>
      <c r="T104" s="569"/>
      <c r="U104" s="569"/>
    </row>
    <row r="105" spans="2:21" x14ac:dyDescent="0.2">
      <c r="B105" s="160"/>
      <c r="C105" s="1217"/>
      <c r="D105" s="1217"/>
      <c r="E105" s="1217"/>
      <c r="F105" s="1217"/>
      <c r="G105" s="1217"/>
      <c r="H105" s="1217"/>
      <c r="I105" s="1217"/>
      <c r="J105" s="56"/>
      <c r="K105" s="56"/>
      <c r="L105" s="56"/>
      <c r="M105" s="56"/>
      <c r="N105" s="57"/>
      <c r="O105" s="281"/>
      <c r="P105" s="281"/>
    </row>
    <row r="106" spans="2:21" x14ac:dyDescent="0.2">
      <c r="B106" s="160"/>
      <c r="C106" s="1217"/>
      <c r="D106" s="1217"/>
      <c r="E106" s="1217"/>
      <c r="F106" s="1217"/>
      <c r="G106" s="1217"/>
      <c r="H106" s="1217"/>
      <c r="I106" s="1217"/>
      <c r="J106" s="56"/>
      <c r="K106" s="56"/>
      <c r="L106" s="56"/>
      <c r="M106" s="56"/>
      <c r="N106" s="57"/>
      <c r="O106" s="281"/>
      <c r="P106" s="281"/>
    </row>
    <row r="107" spans="2:21" x14ac:dyDescent="0.2">
      <c r="B107" s="160"/>
      <c r="C107" s="1217"/>
      <c r="D107" s="1217"/>
      <c r="E107" s="1217"/>
      <c r="F107" s="1217"/>
      <c r="G107" s="1217"/>
      <c r="H107" s="1217"/>
      <c r="I107" s="1217"/>
      <c r="J107" s="56"/>
      <c r="K107" s="56"/>
      <c r="L107" s="56"/>
      <c r="M107" s="56"/>
      <c r="N107" s="57"/>
      <c r="O107" s="281"/>
      <c r="P107" s="281"/>
    </row>
    <row r="108" spans="2:21" x14ac:dyDescent="0.2">
      <c r="B108" s="1232" t="s">
        <v>461</v>
      </c>
      <c r="C108" s="1232"/>
      <c r="D108" s="1232"/>
      <c r="E108" s="1232"/>
      <c r="F108" s="1232"/>
      <c r="G108" s="1232"/>
      <c r="H108" s="1232"/>
      <c r="I108" s="1232"/>
      <c r="J108" s="1232"/>
      <c r="K108" s="1232"/>
      <c r="L108" s="1232"/>
      <c r="M108" s="1232"/>
      <c r="N108" s="1232"/>
      <c r="O108" s="1232"/>
      <c r="P108" s="1232"/>
    </row>
    <row r="109" spans="2:21" x14ac:dyDescent="0.2">
      <c r="B109" s="953" t="s">
        <v>452</v>
      </c>
      <c r="C109" s="6"/>
      <c r="D109" s="6"/>
      <c r="E109" s="6"/>
      <c r="F109" s="268"/>
      <c r="G109" s="268"/>
      <c r="H109" s="268"/>
      <c r="I109" s="1"/>
      <c r="J109" s="1"/>
      <c r="K109" s="1"/>
      <c r="L109" s="1"/>
      <c r="M109" s="2"/>
      <c r="N109" s="2"/>
      <c r="O109" s="220"/>
      <c r="P109" s="224"/>
    </row>
    <row r="110" spans="2:21" x14ac:dyDescent="0.2">
      <c r="B110" s="953"/>
      <c r="C110" s="268"/>
      <c r="D110" s="268"/>
      <c r="E110" s="268"/>
      <c r="F110" s="268"/>
      <c r="G110" s="268"/>
      <c r="H110" s="60"/>
      <c r="I110" s="61"/>
      <c r="J110" s="61"/>
      <c r="K110" s="61"/>
      <c r="L110" s="61"/>
      <c r="M110" s="62"/>
      <c r="N110" s="62"/>
      <c r="O110" s="222"/>
      <c r="P110" s="1132"/>
    </row>
    <row r="111" spans="2:21" x14ac:dyDescent="0.2">
      <c r="B111" s="953" t="s">
        <v>460</v>
      </c>
      <c r="C111" s="59"/>
      <c r="D111" s="60"/>
      <c r="E111" s="60"/>
      <c r="F111" s="60"/>
      <c r="G111" s="60"/>
      <c r="H111" s="60"/>
      <c r="I111" s="61"/>
      <c r="J111" s="61"/>
      <c r="K111" s="61"/>
      <c r="L111" s="61"/>
      <c r="M111" s="62"/>
      <c r="N111" s="62"/>
      <c r="O111" s="222"/>
      <c r="P111" s="1132"/>
    </row>
    <row r="112" spans="2:21" x14ac:dyDescent="0.2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10"/>
      <c r="N112" s="10"/>
      <c r="O112" s="222"/>
      <c r="P112" s="1132"/>
    </row>
    <row r="113" spans="2:16" x14ac:dyDescent="0.2">
      <c r="B113" s="165"/>
      <c r="C113" s="1217"/>
      <c r="D113" s="1217"/>
      <c r="E113" s="1217"/>
      <c r="F113" s="1217"/>
      <c r="G113" s="1217"/>
      <c r="H113" s="1217"/>
      <c r="I113" s="1217"/>
      <c r="J113" s="56"/>
      <c r="K113" s="56"/>
      <c r="L113" s="56"/>
      <c r="M113" s="56"/>
      <c r="N113" s="57"/>
      <c r="O113" s="281"/>
      <c r="P113" s="281"/>
    </row>
    <row r="114" spans="2:16" x14ac:dyDescent="0.2">
      <c r="B114" s="165"/>
      <c r="C114" s="1217"/>
      <c r="D114" s="1217"/>
      <c r="E114" s="1217"/>
      <c r="F114" s="1217"/>
      <c r="G114" s="1217"/>
      <c r="H114" s="1217"/>
      <c r="I114" s="1217"/>
      <c r="J114" s="56"/>
      <c r="K114" s="56"/>
      <c r="L114" s="56"/>
      <c r="M114" s="56"/>
      <c r="N114" s="57"/>
      <c r="O114" s="281"/>
      <c r="P114" s="281"/>
    </row>
    <row r="115" spans="2:16" x14ac:dyDescent="0.2">
      <c r="B115" s="983"/>
      <c r="C115" s="1217"/>
      <c r="D115" s="1217"/>
      <c r="E115" s="1217"/>
      <c r="F115" s="1217"/>
      <c r="G115" s="1217"/>
      <c r="H115" s="1217"/>
      <c r="I115" s="1217"/>
      <c r="J115" s="56"/>
      <c r="K115" s="56"/>
      <c r="L115" s="56"/>
      <c r="M115" s="56"/>
      <c r="N115" s="57"/>
      <c r="O115" s="281"/>
      <c r="P115" s="281"/>
    </row>
    <row r="116" spans="2:16" x14ac:dyDescent="0.2">
      <c r="B116" s="165"/>
      <c r="C116" s="1217"/>
      <c r="D116" s="1217"/>
      <c r="E116" s="1217"/>
      <c r="F116" s="1217"/>
      <c r="G116" s="1217"/>
      <c r="H116" s="1217"/>
      <c r="I116" s="1217"/>
      <c r="J116" s="56"/>
      <c r="K116" s="56"/>
      <c r="L116" s="56"/>
      <c r="M116" s="56"/>
      <c r="N116" s="57"/>
      <c r="O116" s="281"/>
      <c r="P116" s="281"/>
    </row>
    <row r="117" spans="2:16" x14ac:dyDescent="0.2">
      <c r="B117" s="165"/>
      <c r="C117" s="1217"/>
      <c r="D117" s="1217"/>
      <c r="E117" s="1217"/>
      <c r="F117" s="1217"/>
      <c r="G117" s="1217"/>
      <c r="H117" s="1217"/>
      <c r="I117" s="1217"/>
      <c r="J117" s="56"/>
      <c r="K117" s="56"/>
      <c r="L117" s="56"/>
      <c r="M117" s="56"/>
      <c r="N117" s="57"/>
      <c r="O117" s="281"/>
      <c r="P117" s="281"/>
    </row>
    <row r="118" spans="2:16" x14ac:dyDescent="0.2">
      <c r="B118" s="984"/>
      <c r="C118" s="1217"/>
      <c r="D118" s="1217"/>
      <c r="E118" s="1217"/>
      <c r="F118" s="1217"/>
      <c r="G118" s="1217"/>
      <c r="H118" s="1217"/>
      <c r="I118" s="1217"/>
      <c r="J118" s="56"/>
      <c r="K118" s="56"/>
      <c r="L118" s="56"/>
      <c r="M118" s="56"/>
      <c r="N118" s="57"/>
      <c r="O118" s="281"/>
      <c r="P118" s="281"/>
    </row>
    <row r="119" spans="2:16" x14ac:dyDescent="0.2">
      <c r="B119" s="984"/>
      <c r="C119" s="1217"/>
      <c r="D119" s="1217"/>
      <c r="E119" s="1217"/>
      <c r="F119" s="1217"/>
      <c r="G119" s="1217"/>
      <c r="H119" s="1217"/>
      <c r="I119" s="1217"/>
      <c r="J119" s="56"/>
      <c r="K119" s="56"/>
      <c r="L119" s="56"/>
      <c r="M119" s="56"/>
      <c r="N119" s="57"/>
      <c r="O119" s="281"/>
      <c r="P119" s="281"/>
    </row>
    <row r="120" spans="2:16" x14ac:dyDescent="0.2">
      <c r="B120" s="165"/>
      <c r="C120" s="1217"/>
      <c r="D120" s="1217"/>
      <c r="E120" s="1217"/>
      <c r="F120" s="1217"/>
      <c r="G120" s="1217"/>
      <c r="H120" s="1217"/>
      <c r="I120" s="1217"/>
      <c r="J120" s="56"/>
      <c r="K120" s="56"/>
      <c r="L120" s="56"/>
      <c r="M120" s="56"/>
      <c r="N120" s="57"/>
      <c r="O120" s="281"/>
      <c r="P120" s="281"/>
    </row>
    <row r="121" spans="2:16" x14ac:dyDescent="0.2">
      <c r="B121" s="165"/>
      <c r="C121" s="1217"/>
      <c r="D121" s="1217"/>
      <c r="E121" s="1217"/>
      <c r="F121" s="1217"/>
      <c r="G121" s="1217"/>
      <c r="H121" s="1217"/>
      <c r="I121" s="1217"/>
      <c r="J121" s="56"/>
      <c r="K121" s="56"/>
      <c r="L121" s="56"/>
      <c r="M121" s="56"/>
      <c r="N121" s="57"/>
      <c r="O121" s="281"/>
      <c r="P121" s="281"/>
    </row>
    <row r="122" spans="2:16" x14ac:dyDescent="0.2">
      <c r="B122" s="165"/>
      <c r="C122" s="1217"/>
      <c r="D122" s="1217"/>
      <c r="E122" s="1217"/>
      <c r="F122" s="1217"/>
      <c r="G122" s="1217"/>
      <c r="H122" s="1217"/>
      <c r="I122" s="1217"/>
      <c r="J122" s="56"/>
      <c r="K122" s="56"/>
      <c r="L122" s="56"/>
      <c r="M122" s="56"/>
      <c r="N122" s="57"/>
      <c r="O122" s="281"/>
      <c r="P122" s="281"/>
    </row>
    <row r="123" spans="2:16" x14ac:dyDescent="0.2">
      <c r="B123" s="165"/>
      <c r="C123" s="1217"/>
      <c r="D123" s="1217"/>
      <c r="E123" s="1217"/>
      <c r="F123" s="1217"/>
      <c r="G123" s="1217"/>
      <c r="H123" s="1217"/>
      <c r="I123" s="1217"/>
      <c r="J123" s="56"/>
      <c r="K123" s="56"/>
      <c r="L123" s="56"/>
      <c r="M123" s="56"/>
      <c r="N123" s="57"/>
      <c r="O123" s="281"/>
      <c r="P123" s="281"/>
    </row>
    <row r="124" spans="2:16" x14ac:dyDescent="0.2">
      <c r="B124" s="165"/>
      <c r="C124" s="1217"/>
      <c r="D124" s="1217"/>
      <c r="E124" s="1217"/>
      <c r="F124" s="1217"/>
      <c r="G124" s="1217"/>
      <c r="H124" s="1217"/>
      <c r="I124" s="1217"/>
      <c r="J124" s="56"/>
      <c r="K124" s="56"/>
      <c r="L124" s="56"/>
      <c r="M124" s="56"/>
      <c r="N124" s="57"/>
      <c r="O124" s="281"/>
      <c r="P124" s="281"/>
    </row>
    <row r="125" spans="2:16" x14ac:dyDescent="0.2">
      <c r="B125" s="165"/>
      <c r="C125" s="1217"/>
      <c r="D125" s="1217"/>
      <c r="E125" s="1217"/>
      <c r="F125" s="1217"/>
      <c r="G125" s="1217"/>
      <c r="H125" s="1217"/>
      <c r="I125" s="1217"/>
      <c r="J125" s="56"/>
      <c r="K125" s="56"/>
      <c r="L125" s="56"/>
      <c r="M125" s="56"/>
      <c r="N125" s="57"/>
      <c r="O125" s="281"/>
      <c r="P125" s="281"/>
    </row>
    <row r="126" spans="2:16" x14ac:dyDescent="0.2">
      <c r="B126" s="984"/>
      <c r="C126" s="1217"/>
      <c r="D126" s="1217"/>
      <c r="E126" s="1217"/>
      <c r="F126" s="1217"/>
      <c r="G126" s="1217"/>
      <c r="H126" s="1217"/>
      <c r="I126" s="1217"/>
      <c r="J126" s="56"/>
      <c r="K126" s="56"/>
      <c r="L126" s="56"/>
      <c r="M126" s="56"/>
      <c r="N126" s="57"/>
      <c r="O126" s="281"/>
      <c r="P126" s="281"/>
    </row>
    <row r="127" spans="2:16" x14ac:dyDescent="0.2">
      <c r="B127" s="160"/>
      <c r="C127" s="1217"/>
      <c r="D127" s="1217"/>
      <c r="E127" s="1217"/>
      <c r="F127" s="1217"/>
      <c r="G127" s="1217"/>
      <c r="H127" s="1217"/>
      <c r="I127" s="1217"/>
      <c r="J127" s="56"/>
      <c r="K127" s="56"/>
      <c r="L127" s="56"/>
      <c r="M127" s="56"/>
      <c r="N127" s="57"/>
      <c r="O127" s="281"/>
      <c r="P127" s="281"/>
    </row>
    <row r="128" spans="2:16" x14ac:dyDescent="0.2">
      <c r="B128" s="165"/>
      <c r="C128" s="1217"/>
      <c r="D128" s="1217"/>
      <c r="E128" s="1217"/>
      <c r="F128" s="1217"/>
      <c r="G128" s="1217"/>
      <c r="H128" s="1217"/>
      <c r="I128" s="1217"/>
      <c r="J128" s="56"/>
      <c r="K128" s="56"/>
      <c r="L128" s="56"/>
      <c r="M128" s="56"/>
      <c r="N128" s="57"/>
      <c r="O128" s="281"/>
      <c r="P128" s="281"/>
    </row>
    <row r="129" spans="2:16" x14ac:dyDescent="0.2">
      <c r="B129" s="165"/>
      <c r="C129" s="1217"/>
      <c r="D129" s="1217"/>
      <c r="E129" s="1217"/>
      <c r="F129" s="1217"/>
      <c r="G129" s="1217"/>
      <c r="H129" s="1217"/>
      <c r="I129" s="1217"/>
      <c r="J129" s="56"/>
      <c r="K129" s="56"/>
      <c r="L129" s="56"/>
      <c r="M129" s="56"/>
      <c r="N129" s="57"/>
      <c r="O129" s="281"/>
      <c r="P129" s="281"/>
    </row>
    <row r="130" spans="2:16" x14ac:dyDescent="0.2">
      <c r="B130" s="165"/>
      <c r="C130" s="1217"/>
      <c r="D130" s="1217"/>
      <c r="E130" s="1217"/>
      <c r="F130" s="1217"/>
      <c r="G130" s="1217"/>
      <c r="H130" s="1217"/>
      <c r="I130" s="1217"/>
      <c r="J130" s="56"/>
      <c r="K130" s="56"/>
      <c r="L130" s="56"/>
      <c r="M130" s="56"/>
      <c r="N130" s="57"/>
      <c r="O130" s="281"/>
      <c r="P130" s="281"/>
    </row>
    <row r="131" spans="2:16" x14ac:dyDescent="0.2">
      <c r="B131" s="165"/>
      <c r="C131" s="1217"/>
      <c r="D131" s="1217"/>
      <c r="E131" s="1217"/>
      <c r="F131" s="1217"/>
      <c r="G131" s="1217"/>
      <c r="H131" s="1217"/>
      <c r="I131" s="1217"/>
      <c r="J131" s="56"/>
      <c r="K131" s="56"/>
      <c r="L131" s="56"/>
      <c r="M131" s="56"/>
      <c r="N131" s="57"/>
      <c r="O131" s="281"/>
      <c r="P131" s="281"/>
    </row>
    <row r="132" spans="2:16" x14ac:dyDescent="0.2">
      <c r="B132" s="160"/>
      <c r="C132" s="1217"/>
      <c r="D132" s="1217"/>
      <c r="E132" s="1217"/>
      <c r="F132" s="1217"/>
      <c r="G132" s="1217"/>
      <c r="H132" s="1217"/>
      <c r="I132" s="1217"/>
      <c r="J132" s="56"/>
      <c r="K132" s="56"/>
      <c r="L132" s="56"/>
      <c r="M132" s="56"/>
      <c r="N132" s="57"/>
      <c r="O132" s="281"/>
      <c r="P132" s="281"/>
    </row>
    <row r="133" spans="2:16" x14ac:dyDescent="0.2">
      <c r="B133" s="165"/>
      <c r="C133" s="1217"/>
      <c r="D133" s="1217"/>
      <c r="E133" s="1217"/>
      <c r="F133" s="1217"/>
      <c r="G133" s="1217"/>
      <c r="H133" s="1217"/>
      <c r="I133" s="1217"/>
      <c r="J133" s="56"/>
      <c r="K133" s="56"/>
      <c r="L133" s="56"/>
      <c r="M133" s="56"/>
      <c r="N133" s="57"/>
      <c r="O133" s="281"/>
      <c r="P133" s="281"/>
    </row>
    <row r="134" spans="2:16" x14ac:dyDescent="0.2">
      <c r="B134" s="165"/>
      <c r="C134" s="1217"/>
      <c r="D134" s="1217"/>
      <c r="E134" s="1217"/>
      <c r="F134" s="1217"/>
      <c r="G134" s="1217"/>
      <c r="H134" s="1217"/>
      <c r="I134" s="1217"/>
      <c r="J134" s="56"/>
      <c r="K134" s="56"/>
      <c r="L134" s="56"/>
      <c r="M134" s="56"/>
      <c r="N134" s="57"/>
      <c r="O134" s="281"/>
      <c r="P134" s="281"/>
    </row>
    <row r="135" spans="2:16" x14ac:dyDescent="0.2">
      <c r="B135" s="160"/>
      <c r="C135" s="1217"/>
      <c r="D135" s="1217"/>
      <c r="E135" s="1217"/>
      <c r="F135" s="1217"/>
      <c r="G135" s="1217"/>
      <c r="H135" s="1217"/>
      <c r="I135" s="1217"/>
      <c r="J135" s="56"/>
      <c r="K135" s="56"/>
      <c r="L135" s="56"/>
      <c r="M135" s="56"/>
      <c r="N135" s="57"/>
      <c r="O135" s="281"/>
      <c r="P135" s="281"/>
    </row>
    <row r="136" spans="2:16" x14ac:dyDescent="0.2">
      <c r="B136" s="160"/>
      <c r="C136" s="1217"/>
      <c r="D136" s="1217"/>
      <c r="E136" s="1217"/>
      <c r="F136" s="1217"/>
      <c r="G136" s="1217"/>
      <c r="H136" s="1217"/>
      <c r="I136" s="1217"/>
      <c r="J136" s="56"/>
      <c r="K136" s="56"/>
      <c r="L136" s="56"/>
      <c r="M136" s="56"/>
      <c r="N136" s="57"/>
      <c r="O136" s="281"/>
      <c r="P136" s="281"/>
    </row>
    <row r="137" spans="2:16" x14ac:dyDescent="0.2">
      <c r="B137" s="160"/>
      <c r="C137" s="1217"/>
      <c r="D137" s="1217"/>
      <c r="E137" s="1217"/>
      <c r="F137" s="1217"/>
      <c r="G137" s="1217"/>
      <c r="H137" s="1217"/>
      <c r="I137" s="1217"/>
      <c r="J137" s="56"/>
      <c r="K137" s="56"/>
      <c r="L137" s="56"/>
      <c r="M137" s="56"/>
      <c r="N137" s="57"/>
      <c r="O137" s="281"/>
      <c r="P137" s="281"/>
    </row>
    <row r="138" spans="2:16" x14ac:dyDescent="0.2">
      <c r="B138" s="160"/>
      <c r="C138" s="1217"/>
      <c r="D138" s="1217"/>
      <c r="E138" s="1217"/>
      <c r="F138" s="1217"/>
      <c r="G138" s="1217"/>
      <c r="H138" s="1217"/>
      <c r="I138" s="1217"/>
      <c r="J138" s="56"/>
      <c r="K138" s="56"/>
      <c r="L138" s="56"/>
      <c r="M138" s="56"/>
      <c r="N138" s="57"/>
      <c r="O138" s="281"/>
      <c r="P138" s="281"/>
    </row>
    <row r="139" spans="2:16" x14ac:dyDescent="0.2">
      <c r="B139" s="160"/>
      <c r="C139" s="1230"/>
      <c r="D139" s="1230"/>
      <c r="E139" s="1230"/>
      <c r="F139" s="1230"/>
      <c r="G139" s="1230"/>
      <c r="H139" s="1230"/>
      <c r="I139" s="1230"/>
      <c r="J139" s="56"/>
      <c r="K139" s="56"/>
      <c r="L139" s="56"/>
      <c r="M139" s="56"/>
      <c r="N139" s="957"/>
      <c r="O139" s="281"/>
      <c r="P139" s="281"/>
    </row>
    <row r="140" spans="2:16" x14ac:dyDescent="0.2">
      <c r="B140" s="160"/>
      <c r="C140" s="1216"/>
      <c r="D140" s="1216"/>
      <c r="E140" s="1216"/>
      <c r="F140" s="1216"/>
      <c r="G140" s="1216"/>
      <c r="H140" s="1216"/>
      <c r="I140" s="1216"/>
      <c r="J140" s="56"/>
      <c r="K140" s="56"/>
      <c r="L140" s="56"/>
      <c r="M140" s="56"/>
      <c r="N140" s="57"/>
      <c r="O140" s="281"/>
      <c r="P140" s="281"/>
    </row>
    <row r="141" spans="2:16" x14ac:dyDescent="0.2">
      <c r="B141" s="160"/>
      <c r="C141" s="1216"/>
      <c r="D141" s="1216"/>
      <c r="E141" s="1216"/>
      <c r="F141" s="1216"/>
      <c r="G141" s="1216"/>
      <c r="H141" s="1216"/>
      <c r="I141" s="1216"/>
      <c r="J141" s="56"/>
      <c r="K141" s="56"/>
      <c r="L141" s="56"/>
      <c r="M141" s="56"/>
      <c r="N141" s="57"/>
      <c r="O141" s="281"/>
      <c r="P141" s="281"/>
    </row>
    <row r="142" spans="2:16" x14ac:dyDescent="0.2">
      <c r="B142" s="160"/>
      <c r="C142" s="1216"/>
      <c r="D142" s="1216"/>
      <c r="E142" s="1216"/>
      <c r="F142" s="1216"/>
      <c r="G142" s="1216"/>
      <c r="H142" s="1216"/>
      <c r="I142" s="1216"/>
      <c r="J142" s="56"/>
      <c r="K142" s="56"/>
      <c r="L142" s="56"/>
      <c r="M142" s="56"/>
      <c r="N142" s="57"/>
      <c r="O142" s="281"/>
      <c r="P142" s="281"/>
    </row>
    <row r="143" spans="2:16" x14ac:dyDescent="0.2">
      <c r="B143" s="165"/>
      <c r="C143" s="1216"/>
      <c r="D143" s="1216"/>
      <c r="E143" s="1216"/>
      <c r="F143" s="1216"/>
      <c r="G143" s="1216"/>
      <c r="H143" s="1216"/>
      <c r="I143" s="1216"/>
      <c r="J143" s="56"/>
      <c r="K143" s="56"/>
      <c r="L143" s="56"/>
      <c r="M143" s="56"/>
      <c r="N143" s="57"/>
      <c r="O143" s="281"/>
      <c r="P143" s="281"/>
    </row>
    <row r="144" spans="2:16" x14ac:dyDescent="0.2">
      <c r="B144" s="598"/>
      <c r="C144" s="1217"/>
      <c r="D144" s="1217"/>
      <c r="E144" s="1217"/>
      <c r="F144" s="1217"/>
      <c r="G144" s="1217"/>
      <c r="H144" s="1217"/>
      <c r="I144" s="1217"/>
      <c r="J144" s="57"/>
      <c r="K144" s="57"/>
      <c r="L144" s="160"/>
      <c r="M144" s="160"/>
      <c r="N144" s="57"/>
      <c r="O144" s="281"/>
      <c r="P144" s="281"/>
    </row>
    <row r="145" spans="2:16" x14ac:dyDescent="0.2">
      <c r="B145" s="598"/>
      <c r="C145" s="1217"/>
      <c r="D145" s="1217"/>
      <c r="E145" s="1217"/>
      <c r="F145" s="1217"/>
      <c r="G145" s="1217"/>
      <c r="H145" s="1217"/>
      <c r="I145" s="1217"/>
      <c r="J145" s="160"/>
      <c r="K145" s="160"/>
      <c r="L145" s="160"/>
      <c r="M145" s="57"/>
      <c r="N145" s="57"/>
      <c r="O145" s="281"/>
      <c r="P145" s="281"/>
    </row>
    <row r="146" spans="2:16" x14ac:dyDescent="0.2">
      <c r="B146" s="598"/>
      <c r="C146" s="1217"/>
      <c r="D146" s="1217"/>
      <c r="E146" s="1217"/>
      <c r="F146" s="1217"/>
      <c r="G146" s="1217"/>
      <c r="H146" s="1217"/>
      <c r="I146" s="1217"/>
      <c r="J146" s="57"/>
      <c r="K146" s="57"/>
      <c r="L146" s="160"/>
      <c r="M146" s="57"/>
      <c r="N146" s="57"/>
      <c r="O146" s="281"/>
      <c r="P146" s="281"/>
    </row>
    <row r="147" spans="2:16" x14ac:dyDescent="0.2">
      <c r="B147" s="598"/>
      <c r="C147" s="1217"/>
      <c r="D147" s="1217"/>
      <c r="E147" s="1217"/>
      <c r="F147" s="1217"/>
      <c r="G147" s="1217"/>
      <c r="H147" s="1217"/>
      <c r="I147" s="1217"/>
      <c r="J147" s="160"/>
      <c r="K147" s="160"/>
      <c r="L147" s="160"/>
      <c r="M147" s="57"/>
      <c r="N147" s="57"/>
      <c r="O147" s="281"/>
      <c r="P147" s="281"/>
    </row>
    <row r="148" spans="2:16" x14ac:dyDescent="0.2">
      <c r="B148" s="598"/>
      <c r="C148" s="1217"/>
      <c r="D148" s="1217"/>
      <c r="E148" s="1217"/>
      <c r="F148" s="1217"/>
      <c r="G148" s="1217"/>
      <c r="H148" s="1217"/>
      <c r="I148" s="1217"/>
      <c r="J148" s="57"/>
      <c r="K148" s="57"/>
      <c r="L148" s="160"/>
      <c r="M148" s="57"/>
      <c r="N148" s="57"/>
      <c r="O148" s="281"/>
      <c r="P148" s="281"/>
    </row>
    <row r="149" spans="2:16" x14ac:dyDescent="0.2">
      <c r="B149" s="598"/>
      <c r="C149" s="1217"/>
      <c r="D149" s="1217"/>
      <c r="E149" s="1217"/>
      <c r="F149" s="1217"/>
      <c r="G149" s="1217"/>
      <c r="H149" s="1217"/>
      <c r="I149" s="1217"/>
      <c r="J149" s="57"/>
      <c r="K149" s="57"/>
      <c r="L149" s="160"/>
      <c r="M149" s="57"/>
      <c r="N149" s="57"/>
      <c r="O149" s="281"/>
      <c r="P149" s="281"/>
    </row>
    <row r="150" spans="2:16" x14ac:dyDescent="0.2">
      <c r="B150" s="598"/>
      <c r="C150" s="1221"/>
      <c r="D150" s="1221"/>
      <c r="E150" s="1221"/>
      <c r="F150" s="1221"/>
      <c r="G150" s="1221"/>
      <c r="H150" s="1221"/>
      <c r="I150" s="1221"/>
      <c r="J150" s="57"/>
      <c r="K150" s="160"/>
      <c r="L150" s="160"/>
      <c r="M150" s="57"/>
      <c r="N150" s="57"/>
      <c r="O150" s="281"/>
      <c r="P150" s="281"/>
    </row>
    <row r="151" spans="2:16" x14ac:dyDescent="0.2">
      <c r="B151" s="598"/>
      <c r="C151" s="1221"/>
      <c r="D151" s="1221"/>
      <c r="E151" s="1221"/>
      <c r="F151" s="1221"/>
      <c r="G151" s="1221"/>
      <c r="H151" s="1221"/>
      <c r="I151" s="1221"/>
      <c r="J151" s="57"/>
      <c r="K151" s="57"/>
      <c r="L151" s="160"/>
      <c r="M151" s="57"/>
      <c r="N151" s="57"/>
      <c r="O151" s="281"/>
      <c r="P151" s="281"/>
    </row>
    <row r="152" spans="2:16" x14ac:dyDescent="0.2">
      <c r="B152" s="598"/>
      <c r="C152" s="1221"/>
      <c r="D152" s="1221"/>
      <c r="E152" s="1221"/>
      <c r="F152" s="1221"/>
      <c r="G152" s="1221"/>
      <c r="H152" s="1221"/>
      <c r="I152" s="1221"/>
      <c r="J152" s="57"/>
      <c r="K152" s="57"/>
      <c r="L152" s="160"/>
      <c r="M152" s="57"/>
      <c r="N152" s="57"/>
      <c r="O152" s="281"/>
      <c r="P152" s="281"/>
    </row>
    <row r="153" spans="2:16" x14ac:dyDescent="0.2">
      <c r="B153" s="55"/>
      <c r="C153" s="956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985"/>
      <c r="O153" s="982"/>
      <c r="P153" s="982"/>
    </row>
    <row r="154" spans="2:16" x14ac:dyDescent="0.2">
      <c r="B154" s="55"/>
      <c r="C154" s="956"/>
      <c r="D154" s="956"/>
      <c r="E154" s="956"/>
      <c r="F154" s="956"/>
      <c r="G154" s="956"/>
      <c r="H154" s="956"/>
      <c r="I154" s="956"/>
      <c r="J154" s="956"/>
      <c r="K154" s="956"/>
      <c r="L154" s="55"/>
      <c r="M154" s="55"/>
      <c r="N154" s="985"/>
      <c r="O154" s="982"/>
      <c r="P154" s="982"/>
    </row>
    <row r="155" spans="2:16" x14ac:dyDescent="0.2">
      <c r="B155" s="55"/>
      <c r="C155" s="949"/>
      <c r="D155" s="949"/>
      <c r="E155" s="949"/>
      <c r="F155" s="949"/>
      <c r="G155" s="949"/>
      <c r="H155" s="949"/>
      <c r="I155" s="55"/>
      <c r="J155" s="56"/>
      <c r="K155" s="56"/>
      <c r="L155" s="55"/>
      <c r="M155" s="55"/>
      <c r="N155" s="958"/>
      <c r="O155" s="281"/>
      <c r="P155" s="281"/>
    </row>
    <row r="156" spans="2:16" x14ac:dyDescent="0.2">
      <c r="B156" s="55"/>
      <c r="C156" s="949"/>
      <c r="D156" s="949"/>
      <c r="E156" s="949"/>
      <c r="F156" s="949"/>
      <c r="G156" s="949"/>
      <c r="H156" s="949"/>
      <c r="I156" s="55"/>
      <c r="J156" s="56"/>
      <c r="K156" s="56"/>
      <c r="L156" s="55"/>
      <c r="M156" s="55"/>
      <c r="N156" s="958"/>
      <c r="O156" s="281"/>
      <c r="P156" s="281"/>
    </row>
    <row r="157" spans="2:16" x14ac:dyDescent="0.2">
      <c r="B157" s="55"/>
      <c r="C157" s="949"/>
      <c r="D157" s="949"/>
      <c r="E157" s="949"/>
      <c r="F157" s="949"/>
      <c r="G157" s="949"/>
      <c r="H157" s="949"/>
      <c r="I157" s="55"/>
      <c r="J157" s="56"/>
      <c r="K157" s="56"/>
      <c r="L157" s="55"/>
      <c r="M157" s="55"/>
      <c r="N157" s="958"/>
      <c r="O157" s="281"/>
      <c r="P157" s="281"/>
    </row>
    <row r="158" spans="2:16" x14ac:dyDescent="0.2">
      <c r="B158" s="55"/>
      <c r="C158" s="959"/>
      <c r="D158" s="959"/>
      <c r="E158" s="959"/>
      <c r="F158" s="959"/>
      <c r="G158" s="959"/>
      <c r="H158" s="959"/>
      <c r="I158" s="55"/>
      <c r="J158" s="1225"/>
      <c r="K158" s="1225"/>
      <c r="L158" s="55"/>
      <c r="M158" s="55"/>
      <c r="N158" s="1227"/>
      <c r="O158" s="1229"/>
      <c r="P158" s="1133"/>
    </row>
    <row r="159" spans="2:16" ht="13.2" x14ac:dyDescent="0.2">
      <c r="B159" s="55"/>
      <c r="C159" s="959"/>
      <c r="D159" s="959"/>
      <c r="E159" s="959"/>
      <c r="F159" s="959"/>
      <c r="G159" s="959"/>
      <c r="H159" s="959"/>
      <c r="I159" s="55"/>
      <c r="J159" s="1226"/>
      <c r="K159" s="1226"/>
      <c r="L159" s="55"/>
      <c r="M159" s="55"/>
      <c r="N159" s="1228"/>
      <c r="O159" s="1226"/>
      <c r="P159" s="1083"/>
    </row>
    <row r="160" spans="2:16" x14ac:dyDescent="0.2">
      <c r="B160" s="55"/>
      <c r="C160" s="949"/>
      <c r="D160" s="949"/>
      <c r="E160" s="949"/>
      <c r="F160" s="949"/>
      <c r="G160" s="949"/>
      <c r="H160" s="949"/>
      <c r="I160" s="55"/>
      <c r="J160" s="56"/>
      <c r="K160" s="56"/>
      <c r="L160" s="55"/>
      <c r="M160" s="55"/>
      <c r="N160" s="57"/>
      <c r="O160" s="281"/>
      <c r="P160" s="281"/>
    </row>
    <row r="161" spans="2:16" x14ac:dyDescent="0.2">
      <c r="B161" s="55"/>
      <c r="C161" s="949"/>
      <c r="D161" s="949"/>
      <c r="E161" s="949"/>
      <c r="F161" s="949"/>
      <c r="G161" s="949"/>
      <c r="H161" s="949"/>
      <c r="I161" s="55"/>
      <c r="J161" s="56"/>
      <c r="K161" s="56"/>
      <c r="L161" s="55"/>
      <c r="M161" s="55"/>
      <c r="N161" s="57"/>
      <c r="O161" s="281"/>
      <c r="P161" s="281"/>
    </row>
    <row r="162" spans="2:16" x14ac:dyDescent="0.2">
      <c r="B162" s="55"/>
      <c r="C162" s="949"/>
      <c r="D162" s="949"/>
      <c r="E162" s="949"/>
      <c r="F162" s="949"/>
      <c r="G162" s="949"/>
      <c r="H162" s="949"/>
      <c r="I162" s="55"/>
      <c r="J162" s="56"/>
      <c r="K162" s="56"/>
      <c r="L162" s="55"/>
      <c r="M162" s="55"/>
      <c r="N162" s="57"/>
      <c r="O162" s="281"/>
      <c r="P162" s="281"/>
    </row>
    <row r="163" spans="2:16" x14ac:dyDescent="0.2">
      <c r="B163" s="55"/>
      <c r="C163" s="949"/>
      <c r="D163" s="949"/>
      <c r="E163" s="949"/>
      <c r="F163" s="949"/>
      <c r="G163" s="949"/>
      <c r="H163" s="949"/>
      <c r="I163" s="55"/>
      <c r="J163" s="56"/>
      <c r="K163" s="56"/>
      <c r="L163" s="55"/>
      <c r="M163" s="55"/>
      <c r="N163" s="57"/>
      <c r="O163" s="281"/>
      <c r="P163" s="281"/>
    </row>
    <row r="164" spans="2:16" x14ac:dyDescent="0.2">
      <c r="B164" s="55"/>
      <c r="C164" s="949"/>
      <c r="D164" s="949"/>
      <c r="E164" s="949"/>
      <c r="F164" s="949"/>
      <c r="G164" s="949"/>
      <c r="H164" s="949"/>
      <c r="I164" s="55"/>
      <c r="J164" s="56"/>
      <c r="K164" s="56"/>
      <c r="L164" s="55"/>
      <c r="M164" s="55"/>
      <c r="N164" s="57"/>
      <c r="O164" s="281"/>
      <c r="P164" s="281"/>
    </row>
    <row r="165" spans="2:16" x14ac:dyDescent="0.2">
      <c r="B165" s="55"/>
      <c r="C165" s="949"/>
      <c r="D165" s="949"/>
      <c r="E165" s="949"/>
      <c r="F165" s="949"/>
      <c r="G165" s="949"/>
      <c r="H165" s="949"/>
      <c r="I165" s="55"/>
      <c r="J165" s="56"/>
      <c r="K165" s="56"/>
      <c r="L165" s="55"/>
      <c r="M165" s="55"/>
      <c r="N165" s="57"/>
      <c r="O165" s="281"/>
      <c r="P165" s="281"/>
    </row>
    <row r="166" spans="2:16" x14ac:dyDescent="0.2">
      <c r="B166" s="55"/>
      <c r="C166" s="949"/>
      <c r="D166" s="949"/>
      <c r="E166" s="949"/>
      <c r="F166" s="949"/>
      <c r="G166" s="949"/>
      <c r="H166" s="949"/>
      <c r="I166" s="55"/>
      <c r="J166" s="56"/>
      <c r="K166" s="56"/>
      <c r="L166" s="55"/>
      <c r="M166" s="55"/>
      <c r="N166" s="57"/>
      <c r="O166" s="281"/>
      <c r="P166" s="281"/>
    </row>
    <row r="167" spans="2:16" x14ac:dyDescent="0.2">
      <c r="B167" s="55"/>
      <c r="C167" s="949"/>
      <c r="D167" s="949"/>
      <c r="E167" s="949"/>
      <c r="F167" s="949"/>
      <c r="G167" s="949"/>
      <c r="H167" s="949"/>
      <c r="I167" s="55"/>
      <c r="J167" s="56"/>
      <c r="K167" s="56"/>
      <c r="L167" s="55"/>
      <c r="M167" s="55"/>
      <c r="N167" s="57"/>
      <c r="O167" s="281"/>
      <c r="P167" s="281"/>
    </row>
    <row r="168" spans="2:16" x14ac:dyDescent="0.2">
      <c r="B168" s="55"/>
      <c r="C168" s="949"/>
      <c r="D168" s="949"/>
      <c r="E168" s="949"/>
      <c r="F168" s="949"/>
      <c r="G168" s="949"/>
      <c r="H168" s="949"/>
      <c r="I168" s="55"/>
      <c r="J168" s="56"/>
      <c r="K168" s="56"/>
      <c r="L168" s="55"/>
      <c r="M168" s="55"/>
      <c r="N168" s="57"/>
      <c r="O168" s="281"/>
      <c r="P168" s="281"/>
    </row>
    <row r="169" spans="2:16" x14ac:dyDescent="0.2">
      <c r="B169" s="55"/>
      <c r="C169" s="949"/>
      <c r="D169" s="949"/>
      <c r="E169" s="949"/>
      <c r="F169" s="949"/>
      <c r="G169" s="949"/>
      <c r="H169" s="949"/>
      <c r="I169" s="55"/>
      <c r="J169" s="56"/>
      <c r="K169" s="56"/>
      <c r="L169" s="55"/>
      <c r="M169" s="55"/>
      <c r="N169" s="57"/>
      <c r="O169" s="281"/>
      <c r="P169" s="281"/>
    </row>
    <row r="170" spans="2:16" x14ac:dyDescent="0.2">
      <c r="B170" s="55"/>
      <c r="C170" s="949"/>
      <c r="D170" s="949"/>
      <c r="E170" s="949"/>
      <c r="F170" s="949"/>
      <c r="G170" s="949"/>
      <c r="H170" s="949"/>
      <c r="I170" s="55"/>
      <c r="J170" s="56"/>
      <c r="K170" s="56"/>
      <c r="L170" s="55"/>
      <c r="M170" s="55"/>
      <c r="N170" s="57"/>
      <c r="O170" s="281"/>
      <c r="P170" s="281"/>
    </row>
    <row r="171" spans="2:16" x14ac:dyDescent="0.2">
      <c r="B171" s="55"/>
      <c r="C171" s="949"/>
      <c r="D171" s="949"/>
      <c r="E171" s="949"/>
      <c r="F171" s="949"/>
      <c r="G171" s="949"/>
      <c r="H171" s="949"/>
      <c r="I171" s="55"/>
      <c r="J171" s="56"/>
      <c r="K171" s="56"/>
      <c r="L171" s="55"/>
      <c r="M171" s="55"/>
      <c r="N171" s="57"/>
      <c r="O171" s="281"/>
      <c r="P171" s="281"/>
    </row>
    <row r="172" spans="2:16" x14ac:dyDescent="0.2">
      <c r="B172" s="55"/>
      <c r="C172" s="949"/>
      <c r="D172" s="949"/>
      <c r="E172" s="949"/>
      <c r="F172" s="949"/>
      <c r="G172" s="949"/>
      <c r="H172" s="949"/>
      <c r="I172" s="55"/>
      <c r="J172" s="56"/>
      <c r="K172" s="56"/>
      <c r="L172" s="55"/>
      <c r="M172" s="55"/>
      <c r="N172" s="57"/>
      <c r="O172" s="281"/>
      <c r="P172" s="281"/>
    </row>
    <row r="173" spans="2:16" x14ac:dyDescent="0.2">
      <c r="B173" s="55"/>
      <c r="C173" s="949"/>
      <c r="D173" s="949"/>
      <c r="E173" s="949"/>
      <c r="F173" s="949"/>
      <c r="G173" s="949"/>
      <c r="H173" s="949"/>
      <c r="I173" s="55"/>
      <c r="J173" s="56"/>
      <c r="K173" s="56"/>
      <c r="L173" s="55"/>
      <c r="M173" s="55"/>
      <c r="N173" s="57"/>
      <c r="O173" s="281"/>
      <c r="P173" s="281"/>
    </row>
    <row r="174" spans="2:16" x14ac:dyDescent="0.2">
      <c r="B174" s="55"/>
      <c r="C174" s="949"/>
      <c r="D174" s="949"/>
      <c r="E174" s="949"/>
      <c r="F174" s="949"/>
      <c r="G174" s="949"/>
      <c r="H174" s="949"/>
      <c r="I174" s="55"/>
      <c r="J174" s="56"/>
      <c r="K174" s="56"/>
      <c r="L174" s="55"/>
      <c r="M174" s="55"/>
      <c r="N174" s="57"/>
      <c r="O174" s="281"/>
      <c r="P174" s="281"/>
    </row>
    <row r="175" spans="2:16" ht="12.75" customHeight="1" x14ac:dyDescent="0.2">
      <c r="B175" s="55"/>
      <c r="C175" s="960"/>
      <c r="D175" s="960"/>
      <c r="E175" s="960"/>
      <c r="F175" s="960"/>
      <c r="G175" s="960"/>
      <c r="H175" s="960"/>
      <c r="I175" s="55"/>
      <c r="J175" s="961"/>
      <c r="K175" s="961"/>
      <c r="L175" s="55"/>
      <c r="M175" s="57"/>
      <c r="N175" s="292"/>
      <c r="O175" s="1133"/>
      <c r="P175" s="1133"/>
    </row>
    <row r="176" spans="2:16" x14ac:dyDescent="0.2">
      <c r="B176" s="55"/>
      <c r="C176" s="949"/>
      <c r="D176" s="949"/>
      <c r="E176" s="949"/>
      <c r="F176" s="949"/>
      <c r="G176" s="949"/>
      <c r="H176" s="949"/>
      <c r="I176" s="55"/>
      <c r="J176" s="56"/>
      <c r="K176" s="56"/>
      <c r="L176" s="55"/>
      <c r="M176" s="57"/>
      <c r="N176" s="57"/>
      <c r="O176" s="281"/>
      <c r="P176" s="281"/>
    </row>
    <row r="177" spans="2:16" x14ac:dyDescent="0.2">
      <c r="B177" s="55"/>
      <c r="C177" s="949"/>
      <c r="D177" s="949"/>
      <c r="E177" s="949"/>
      <c r="F177" s="949"/>
      <c r="G177" s="949"/>
      <c r="H177" s="949"/>
      <c r="I177" s="55"/>
      <c r="J177" s="56"/>
      <c r="K177" s="56"/>
      <c r="L177" s="55"/>
      <c r="M177" s="57"/>
      <c r="N177" s="57"/>
      <c r="O177" s="281"/>
      <c r="P177" s="281"/>
    </row>
    <row r="178" spans="2:16" x14ac:dyDescent="0.2">
      <c r="B178" s="55"/>
      <c r="C178" s="949"/>
      <c r="D178" s="949"/>
      <c r="E178" s="949"/>
      <c r="F178" s="949"/>
      <c r="G178" s="949"/>
      <c r="H178" s="949"/>
      <c r="I178" s="55"/>
      <c r="J178" s="56"/>
      <c r="K178" s="56"/>
      <c r="L178" s="55"/>
      <c r="M178" s="57"/>
      <c r="N178" s="57"/>
      <c r="O178" s="281"/>
      <c r="P178" s="281"/>
    </row>
    <row r="179" spans="2:16" x14ac:dyDescent="0.2">
      <c r="B179" s="55"/>
      <c r="C179" s="949"/>
      <c r="D179" s="949"/>
      <c r="E179" s="949"/>
      <c r="F179" s="949"/>
      <c r="G179" s="949"/>
      <c r="H179" s="949"/>
      <c r="I179" s="55"/>
      <c r="J179" s="56"/>
      <c r="K179" s="56"/>
      <c r="L179" s="55"/>
      <c r="M179" s="57"/>
      <c r="N179" s="57"/>
      <c r="O179" s="281"/>
      <c r="P179" s="281"/>
    </row>
    <row r="180" spans="2:16" x14ac:dyDescent="0.2">
      <c r="B180" s="55"/>
      <c r="C180" s="949"/>
      <c r="D180" s="949"/>
      <c r="E180" s="949"/>
      <c r="F180" s="949"/>
      <c r="G180" s="949"/>
      <c r="H180" s="949"/>
      <c r="I180" s="55"/>
      <c r="J180" s="56"/>
      <c r="K180" s="56"/>
      <c r="L180" s="55"/>
      <c r="M180" s="57"/>
      <c r="N180" s="57"/>
      <c r="O180" s="281"/>
      <c r="P180" s="281"/>
    </row>
    <row r="181" spans="2:16" x14ac:dyDescent="0.2">
      <c r="B181" s="55"/>
      <c r="C181" s="949"/>
      <c r="D181" s="949"/>
      <c r="E181" s="949"/>
      <c r="F181" s="949"/>
      <c r="G181" s="949"/>
      <c r="H181" s="949"/>
      <c r="I181" s="55"/>
      <c r="J181" s="56"/>
      <c r="K181" s="56"/>
      <c r="L181" s="55"/>
      <c r="M181" s="57"/>
      <c r="N181" s="57"/>
      <c r="O181" s="281"/>
      <c r="P181" s="281"/>
    </row>
    <row r="182" spans="2:16" x14ac:dyDescent="0.2">
      <c r="B182" s="55"/>
      <c r="C182" s="949"/>
      <c r="D182" s="949"/>
      <c r="E182" s="949"/>
      <c r="F182" s="949"/>
      <c r="G182" s="949"/>
      <c r="H182" s="949"/>
      <c r="I182" s="55"/>
      <c r="J182" s="56"/>
      <c r="K182" s="56"/>
      <c r="L182" s="55"/>
      <c r="M182" s="57"/>
      <c r="N182" s="57"/>
      <c r="O182" s="281"/>
      <c r="P182" s="281"/>
    </row>
    <row r="183" spans="2:16" x14ac:dyDescent="0.2">
      <c r="B183" s="55"/>
      <c r="C183" s="949"/>
      <c r="D183" s="949"/>
      <c r="E183" s="949"/>
      <c r="F183" s="949"/>
      <c r="G183" s="949"/>
      <c r="H183" s="949"/>
      <c r="I183" s="55"/>
      <c r="J183" s="56"/>
      <c r="K183" s="56"/>
      <c r="L183" s="55"/>
      <c r="M183" s="57"/>
      <c r="N183" s="57"/>
      <c r="O183" s="281"/>
      <c r="P183" s="281"/>
    </row>
    <row r="184" spans="2:16" x14ac:dyDescent="0.2">
      <c r="B184" s="55"/>
      <c r="C184" s="949"/>
      <c r="D184" s="949"/>
      <c r="E184" s="949"/>
      <c r="F184" s="949"/>
      <c r="G184" s="949"/>
      <c r="H184" s="949"/>
      <c r="I184" s="55"/>
      <c r="J184" s="56"/>
      <c r="K184" s="56"/>
      <c r="L184" s="55"/>
      <c r="M184" s="57"/>
      <c r="N184" s="57"/>
      <c r="O184" s="281"/>
      <c r="P184" s="281"/>
    </row>
    <row r="185" spans="2:16" x14ac:dyDescent="0.2">
      <c r="B185" s="55"/>
      <c r="C185" s="949"/>
      <c r="D185" s="949"/>
      <c r="E185" s="949"/>
      <c r="F185" s="949"/>
      <c r="G185" s="949"/>
      <c r="H185" s="949"/>
      <c r="I185" s="55"/>
      <c r="J185" s="56"/>
      <c r="K185" s="56"/>
      <c r="L185" s="55"/>
      <c r="M185" s="57"/>
      <c r="N185" s="57"/>
      <c r="O185" s="281"/>
      <c r="P185" s="281"/>
    </row>
    <row r="186" spans="2:16" x14ac:dyDescent="0.2">
      <c r="B186" s="55"/>
      <c r="C186" s="949"/>
      <c r="D186" s="949"/>
      <c r="E186" s="949"/>
      <c r="F186" s="949"/>
      <c r="G186" s="949"/>
      <c r="H186" s="949"/>
      <c r="I186" s="55"/>
      <c r="J186" s="56"/>
      <c r="K186" s="56"/>
      <c r="L186" s="55"/>
      <c r="M186" s="57"/>
      <c r="N186" s="57"/>
      <c r="O186" s="281"/>
      <c r="P186" s="281"/>
    </row>
    <row r="187" spans="2:16" x14ac:dyDescent="0.2">
      <c r="B187" s="55"/>
      <c r="C187" s="949"/>
      <c r="D187" s="949"/>
      <c r="E187" s="949"/>
      <c r="F187" s="949"/>
      <c r="G187" s="949"/>
      <c r="H187" s="949"/>
      <c r="I187" s="55"/>
      <c r="J187" s="56"/>
      <c r="K187" s="56"/>
      <c r="L187" s="55"/>
      <c r="M187" s="57"/>
      <c r="N187" s="57"/>
      <c r="O187" s="281"/>
      <c r="P187" s="281"/>
    </row>
    <row r="188" spans="2:16" x14ac:dyDescent="0.2">
      <c r="B188" s="55"/>
      <c r="C188" s="949"/>
      <c r="D188" s="949"/>
      <c r="E188" s="949"/>
      <c r="F188" s="949"/>
      <c r="G188" s="949"/>
      <c r="H188" s="949"/>
      <c r="I188" s="55"/>
      <c r="J188" s="56"/>
      <c r="K188" s="56"/>
      <c r="L188" s="55"/>
      <c r="M188" s="57"/>
      <c r="N188" s="57"/>
      <c r="O188" s="281"/>
      <c r="P188" s="281"/>
    </row>
    <row r="189" spans="2:16" x14ac:dyDescent="0.2">
      <c r="B189" s="55"/>
      <c r="C189" s="949"/>
      <c r="D189" s="949"/>
      <c r="E189" s="949"/>
      <c r="F189" s="949"/>
      <c r="G189" s="949"/>
      <c r="H189" s="949"/>
      <c r="I189" s="55"/>
      <c r="J189" s="56"/>
      <c r="K189" s="56"/>
      <c r="L189" s="55"/>
      <c r="M189" s="57"/>
      <c r="N189" s="57"/>
      <c r="O189" s="281"/>
      <c r="P189" s="281"/>
    </row>
    <row r="190" spans="2:16" x14ac:dyDescent="0.2">
      <c r="B190" s="55"/>
      <c r="C190" s="949"/>
      <c r="D190" s="949"/>
      <c r="E190" s="949"/>
      <c r="F190" s="949"/>
      <c r="G190" s="949"/>
      <c r="H190" s="949"/>
      <c r="I190" s="55"/>
      <c r="J190" s="56"/>
      <c r="K190" s="56"/>
      <c r="L190" s="55"/>
      <c r="M190" s="57"/>
      <c r="N190" s="57"/>
      <c r="O190" s="281"/>
      <c r="P190" s="281"/>
    </row>
    <row r="191" spans="2:16" x14ac:dyDescent="0.2">
      <c r="B191" s="55"/>
      <c r="C191" s="949"/>
      <c r="D191" s="949"/>
      <c r="E191" s="949"/>
      <c r="F191" s="949"/>
      <c r="G191" s="949"/>
      <c r="H191" s="949"/>
      <c r="I191" s="55"/>
      <c r="J191" s="56"/>
      <c r="K191" s="56"/>
      <c r="L191" s="55"/>
      <c r="M191" s="57"/>
      <c r="N191" s="57"/>
      <c r="O191" s="281"/>
      <c r="P191" s="281"/>
    </row>
    <row r="192" spans="2:16" x14ac:dyDescent="0.2">
      <c r="B192" s="55"/>
      <c r="C192" s="949"/>
      <c r="D192" s="949"/>
      <c r="E192" s="949"/>
      <c r="F192" s="949"/>
      <c r="G192" s="949"/>
      <c r="H192" s="949"/>
      <c r="I192" s="55"/>
      <c r="J192" s="56"/>
      <c r="K192" s="56"/>
      <c r="L192" s="55"/>
      <c r="M192" s="57"/>
      <c r="N192" s="57"/>
      <c r="O192" s="281"/>
      <c r="P192" s="281"/>
    </row>
    <row r="193" spans="2:16" x14ac:dyDescent="0.2">
      <c r="B193" s="55"/>
      <c r="C193" s="949"/>
      <c r="D193" s="949"/>
      <c r="E193" s="949"/>
      <c r="F193" s="949"/>
      <c r="G193" s="949"/>
      <c r="H193" s="949"/>
      <c r="I193" s="55"/>
      <c r="J193" s="56"/>
      <c r="K193" s="56"/>
      <c r="L193" s="55"/>
      <c r="M193" s="57"/>
      <c r="N193" s="57"/>
      <c r="O193" s="281"/>
      <c r="P193" s="281"/>
    </row>
    <row r="194" spans="2:16" x14ac:dyDescent="0.2">
      <c r="B194" s="55"/>
      <c r="C194" s="949"/>
      <c r="D194" s="949"/>
      <c r="E194" s="949"/>
      <c r="F194" s="949"/>
      <c r="G194" s="949"/>
      <c r="H194" s="949"/>
      <c r="I194" s="55"/>
      <c r="J194" s="56"/>
      <c r="K194" s="56"/>
      <c r="L194" s="55"/>
      <c r="M194" s="57"/>
      <c r="N194" s="57"/>
      <c r="O194" s="281"/>
      <c r="P194" s="281"/>
    </row>
    <row r="195" spans="2:16" x14ac:dyDescent="0.2">
      <c r="B195" s="55"/>
      <c r="C195" s="949"/>
      <c r="D195" s="949"/>
      <c r="E195" s="949"/>
      <c r="F195" s="949"/>
      <c r="G195" s="949"/>
      <c r="H195" s="949"/>
      <c r="I195" s="55"/>
      <c r="J195" s="56"/>
      <c r="K195" s="56"/>
      <c r="L195" s="55"/>
      <c r="M195" s="57"/>
      <c r="N195" s="57"/>
      <c r="O195" s="281"/>
      <c r="P195" s="281"/>
    </row>
    <row r="196" spans="2:16" x14ac:dyDescent="0.2">
      <c r="B196" s="55"/>
      <c r="C196" s="949"/>
      <c r="D196" s="949"/>
      <c r="E196" s="949"/>
      <c r="F196" s="949"/>
      <c r="G196" s="949"/>
      <c r="H196" s="949"/>
      <c r="I196" s="55"/>
      <c r="J196" s="56"/>
      <c r="K196" s="56"/>
      <c r="L196" s="55"/>
      <c r="M196" s="57"/>
      <c r="N196" s="57"/>
      <c r="O196" s="281"/>
      <c r="P196" s="281"/>
    </row>
    <row r="197" spans="2:16" x14ac:dyDescent="0.2">
      <c r="B197" s="55"/>
      <c r="C197" s="962"/>
      <c r="D197" s="962"/>
      <c r="E197" s="962"/>
      <c r="F197" s="962"/>
      <c r="G197" s="962"/>
      <c r="H197" s="962"/>
      <c r="I197" s="55"/>
      <c r="J197" s="56"/>
      <c r="K197" s="56"/>
      <c r="L197" s="55"/>
      <c r="M197" s="57"/>
      <c r="N197" s="57"/>
      <c r="O197" s="281"/>
      <c r="P197" s="281"/>
    </row>
    <row r="198" spans="2:16" x14ac:dyDescent="0.2">
      <c r="B198" s="55"/>
      <c r="C198" s="962"/>
      <c r="D198" s="962"/>
      <c r="E198" s="962"/>
      <c r="F198" s="962"/>
      <c r="G198" s="962"/>
      <c r="H198" s="962"/>
      <c r="I198" s="55"/>
      <c r="J198" s="56"/>
      <c r="K198" s="56"/>
      <c r="L198" s="55"/>
      <c r="M198" s="57"/>
      <c r="N198" s="57"/>
      <c r="O198" s="281"/>
      <c r="P198" s="281"/>
    </row>
    <row r="199" spans="2:16" x14ac:dyDescent="0.2">
      <c r="B199" s="55"/>
      <c r="C199" s="962"/>
      <c r="D199" s="962"/>
      <c r="E199" s="962"/>
      <c r="F199" s="962"/>
      <c r="G199" s="962"/>
      <c r="H199" s="962"/>
      <c r="I199" s="55"/>
      <c r="J199" s="56"/>
      <c r="K199" s="56"/>
      <c r="L199" s="55"/>
      <c r="M199" s="57"/>
      <c r="N199" s="57"/>
      <c r="O199" s="281"/>
      <c r="P199" s="281"/>
    </row>
    <row r="200" spans="2:16" x14ac:dyDescent="0.2">
      <c r="B200" s="55"/>
      <c r="C200" s="949"/>
      <c r="D200" s="949"/>
      <c r="E200" s="949"/>
      <c r="F200" s="949"/>
      <c r="G200" s="949"/>
      <c r="H200" s="949"/>
      <c r="I200" s="55"/>
      <c r="J200" s="56"/>
      <c r="K200" s="56"/>
      <c r="L200" s="55"/>
      <c r="M200" s="57"/>
      <c r="N200" s="57"/>
      <c r="O200" s="281"/>
      <c r="P200" s="281"/>
    </row>
    <row r="201" spans="2:16" x14ac:dyDescent="0.2">
      <c r="B201" s="55"/>
      <c r="C201" s="949"/>
      <c r="D201" s="949"/>
      <c r="E201" s="949"/>
      <c r="F201" s="949"/>
      <c r="G201" s="949"/>
      <c r="H201" s="949"/>
      <c r="I201" s="55"/>
      <c r="J201" s="56"/>
      <c r="K201" s="56"/>
      <c r="L201" s="55"/>
      <c r="M201" s="57"/>
      <c r="N201" s="57"/>
      <c r="O201" s="281"/>
      <c r="P201" s="281"/>
    </row>
    <row r="202" spans="2:16" x14ac:dyDescent="0.2">
      <c r="B202" s="55"/>
      <c r="C202" s="949"/>
      <c r="D202" s="949"/>
      <c r="E202" s="949"/>
      <c r="F202" s="949"/>
      <c r="G202" s="949"/>
      <c r="H202" s="949"/>
      <c r="I202" s="55"/>
      <c r="J202" s="56"/>
      <c r="K202" s="56"/>
      <c r="L202" s="55"/>
      <c r="M202" s="57"/>
      <c r="N202" s="57"/>
      <c r="O202" s="281"/>
      <c r="P202" s="281"/>
    </row>
    <row r="203" spans="2:16" x14ac:dyDescent="0.2">
      <c r="B203" s="55"/>
      <c r="C203" s="949"/>
      <c r="D203" s="949"/>
      <c r="E203" s="949"/>
      <c r="F203" s="949"/>
      <c r="G203" s="949"/>
      <c r="H203" s="949"/>
      <c r="I203" s="55"/>
      <c r="J203" s="56"/>
      <c r="K203" s="56"/>
      <c r="L203" s="55"/>
      <c r="M203" s="57"/>
      <c r="N203" s="57"/>
      <c r="O203" s="281"/>
      <c r="P203" s="281"/>
    </row>
    <row r="204" spans="2:16" x14ac:dyDescent="0.2">
      <c r="B204" s="55"/>
      <c r="C204" s="963"/>
      <c r="D204" s="963"/>
      <c r="E204" s="963"/>
      <c r="F204" s="963"/>
      <c r="G204" s="963"/>
      <c r="H204" s="963"/>
      <c r="I204" s="55"/>
      <c r="J204" s="56"/>
      <c r="K204" s="56"/>
      <c r="L204" s="55"/>
      <c r="M204" s="57"/>
      <c r="N204" s="57"/>
      <c r="O204" s="281"/>
      <c r="P204" s="281"/>
    </row>
    <row r="205" spans="2:16" x14ac:dyDescent="0.2">
      <c r="B205" s="55"/>
      <c r="C205" s="963"/>
      <c r="D205" s="963"/>
      <c r="E205" s="963"/>
      <c r="F205" s="963"/>
      <c r="G205" s="963"/>
      <c r="H205" s="963"/>
      <c r="I205" s="55"/>
      <c r="J205" s="56"/>
      <c r="K205" s="56"/>
      <c r="L205" s="55"/>
      <c r="M205" s="57"/>
      <c r="N205" s="57"/>
      <c r="O205" s="281"/>
      <c r="P205" s="281"/>
    </row>
    <row r="206" spans="2:16" x14ac:dyDescent="0.2">
      <c r="B206" s="55"/>
      <c r="C206" s="964"/>
      <c r="D206" s="964"/>
      <c r="E206" s="964"/>
      <c r="F206" s="964"/>
      <c r="G206" s="964"/>
      <c r="H206" s="964"/>
      <c r="I206" s="55"/>
      <c r="J206" s="56"/>
      <c r="K206" s="56"/>
      <c r="L206" s="55"/>
      <c r="M206" s="57"/>
      <c r="N206" s="57"/>
      <c r="O206" s="281"/>
      <c r="P206" s="281"/>
    </row>
    <row r="207" spans="2:16" x14ac:dyDescent="0.2">
      <c r="B207" s="55"/>
      <c r="C207" s="949"/>
      <c r="D207" s="949"/>
      <c r="E207" s="949"/>
      <c r="F207" s="949"/>
      <c r="G207" s="949"/>
      <c r="H207" s="949"/>
      <c r="I207" s="55"/>
      <c r="J207" s="56"/>
      <c r="K207" s="56"/>
      <c r="L207" s="55"/>
      <c r="M207" s="57"/>
      <c r="N207" s="57"/>
      <c r="O207" s="281"/>
      <c r="P207" s="281"/>
    </row>
    <row r="208" spans="2:16" x14ac:dyDescent="0.2">
      <c r="B208" s="55"/>
      <c r="C208" s="949"/>
      <c r="D208" s="949"/>
      <c r="E208" s="949"/>
      <c r="F208" s="949"/>
      <c r="G208" s="949"/>
      <c r="H208" s="949"/>
      <c r="I208" s="55"/>
      <c r="J208" s="56"/>
      <c r="K208" s="56"/>
      <c r="L208" s="55"/>
      <c r="M208" s="57"/>
      <c r="N208" s="57"/>
      <c r="O208" s="281"/>
      <c r="P208" s="281"/>
    </row>
    <row r="209" spans="2:16" x14ac:dyDescent="0.2">
      <c r="B209" s="55"/>
      <c r="C209" s="949"/>
      <c r="D209" s="949"/>
      <c r="E209" s="949"/>
      <c r="F209" s="949"/>
      <c r="G209" s="949"/>
      <c r="H209" s="949"/>
      <c r="I209" s="55"/>
      <c r="J209" s="56"/>
      <c r="K209" s="56"/>
      <c r="L209" s="55"/>
      <c r="M209" s="57"/>
      <c r="N209" s="57"/>
      <c r="O209" s="281"/>
      <c r="P209" s="281"/>
    </row>
    <row r="210" spans="2:16" x14ac:dyDescent="0.2">
      <c r="B210" s="55"/>
      <c r="C210" s="949"/>
      <c r="D210" s="949"/>
      <c r="E210" s="949"/>
      <c r="F210" s="949"/>
      <c r="G210" s="949"/>
      <c r="H210" s="949"/>
      <c r="I210" s="55"/>
      <c r="J210" s="56"/>
      <c r="K210" s="56"/>
      <c r="L210" s="55"/>
      <c r="M210" s="57"/>
      <c r="N210" s="57"/>
      <c r="O210" s="281"/>
      <c r="P210" s="281"/>
    </row>
    <row r="211" spans="2:16" x14ac:dyDescent="0.2">
      <c r="B211" s="55"/>
      <c r="C211" s="949"/>
      <c r="D211" s="949"/>
      <c r="E211" s="949"/>
      <c r="F211" s="949"/>
      <c r="G211" s="949"/>
      <c r="H211" s="949"/>
      <c r="I211" s="55"/>
      <c r="J211" s="56"/>
      <c r="K211" s="56"/>
      <c r="L211" s="55"/>
      <c r="M211" s="57"/>
      <c r="N211" s="57"/>
      <c r="O211" s="281"/>
      <c r="P211" s="281"/>
    </row>
    <row r="212" spans="2:16" x14ac:dyDescent="0.2">
      <c r="B212" s="55"/>
      <c r="C212" s="949"/>
      <c r="D212" s="949"/>
      <c r="E212" s="949"/>
      <c r="F212" s="949"/>
      <c r="G212" s="949"/>
      <c r="H212" s="949"/>
      <c r="I212" s="55"/>
      <c r="J212" s="56"/>
      <c r="K212" s="56"/>
      <c r="L212" s="55"/>
      <c r="M212" s="57"/>
      <c r="N212" s="57"/>
      <c r="O212" s="281"/>
      <c r="P212" s="281"/>
    </row>
    <row r="213" spans="2:16" x14ac:dyDescent="0.2">
      <c r="B213" s="55"/>
      <c r="C213" s="949"/>
      <c r="D213" s="949"/>
      <c r="E213" s="949"/>
      <c r="F213" s="949"/>
      <c r="G213" s="949"/>
      <c r="H213" s="949"/>
      <c r="I213" s="55"/>
      <c r="J213" s="56"/>
      <c r="K213" s="56"/>
      <c r="L213" s="55"/>
      <c r="M213" s="57"/>
      <c r="N213" s="57"/>
      <c r="O213" s="281"/>
      <c r="P213" s="281"/>
    </row>
    <row r="214" spans="2:16" x14ac:dyDescent="0.2">
      <c r="B214" s="55"/>
      <c r="C214" s="949"/>
      <c r="D214" s="949"/>
      <c r="E214" s="949"/>
      <c r="F214" s="949"/>
      <c r="G214" s="949"/>
      <c r="H214" s="949"/>
      <c r="I214" s="55"/>
      <c r="J214" s="56"/>
      <c r="K214" s="56"/>
      <c r="L214" s="55"/>
      <c r="M214" s="57"/>
      <c r="N214" s="57"/>
      <c r="O214" s="281"/>
      <c r="P214" s="281"/>
    </row>
    <row r="215" spans="2:16" x14ac:dyDescent="0.2">
      <c r="B215" s="55"/>
      <c r="C215" s="949"/>
      <c r="D215" s="949"/>
      <c r="E215" s="949"/>
      <c r="F215" s="949"/>
      <c r="G215" s="949"/>
      <c r="H215" s="949"/>
      <c r="I215" s="55"/>
      <c r="J215" s="56"/>
      <c r="K215" s="56"/>
      <c r="L215" s="55"/>
      <c r="M215" s="57"/>
      <c r="N215" s="57"/>
      <c r="O215" s="281"/>
      <c r="P215" s="281"/>
    </row>
    <row r="216" spans="2:16" x14ac:dyDescent="0.2">
      <c r="B216" s="55"/>
      <c r="C216" s="949"/>
      <c r="D216" s="949"/>
      <c r="E216" s="949"/>
      <c r="F216" s="949"/>
      <c r="G216" s="949"/>
      <c r="H216" s="949"/>
      <c r="I216" s="55"/>
      <c r="J216" s="56"/>
      <c r="K216" s="56"/>
      <c r="L216" s="55"/>
      <c r="M216" s="57"/>
      <c r="N216" s="57"/>
      <c r="O216" s="281"/>
      <c r="P216" s="281"/>
    </row>
    <row r="217" spans="2:16" x14ac:dyDescent="0.2">
      <c r="B217" s="55"/>
      <c r="C217" s="949"/>
      <c r="D217" s="949"/>
      <c r="E217" s="949"/>
      <c r="F217" s="949"/>
      <c r="G217" s="949"/>
      <c r="H217" s="949"/>
      <c r="I217" s="55"/>
      <c r="J217" s="56"/>
      <c r="K217" s="56"/>
      <c r="L217" s="55"/>
      <c r="M217" s="57"/>
      <c r="N217" s="57"/>
      <c r="O217" s="281"/>
      <c r="P217" s="281"/>
    </row>
    <row r="218" spans="2:16" x14ac:dyDescent="0.2">
      <c r="B218" s="55"/>
      <c r="C218" s="963"/>
      <c r="D218" s="963"/>
      <c r="E218" s="963"/>
      <c r="F218" s="963"/>
      <c r="G218" s="963"/>
      <c r="H218" s="963"/>
      <c r="I218" s="55"/>
      <c r="J218" s="56"/>
      <c r="K218" s="56"/>
      <c r="L218" s="55"/>
      <c r="M218" s="57"/>
      <c r="N218" s="57"/>
      <c r="O218" s="281"/>
      <c r="P218" s="589"/>
    </row>
    <row r="219" spans="2:16" x14ac:dyDescent="0.2">
      <c r="B219" s="55"/>
      <c r="C219" s="948"/>
      <c r="D219" s="948"/>
      <c r="E219" s="948"/>
      <c r="F219" s="948"/>
      <c r="G219" s="948"/>
      <c r="H219" s="948"/>
      <c r="I219" s="55"/>
      <c r="J219" s="160"/>
      <c r="K219" s="160"/>
      <c r="L219" s="55"/>
      <c r="M219" s="57"/>
      <c r="N219" s="57"/>
      <c r="O219" s="281"/>
      <c r="P219" s="281"/>
    </row>
    <row r="220" spans="2:16" x14ac:dyDescent="0.2">
      <c r="B220" s="55"/>
      <c r="C220" s="948"/>
      <c r="D220" s="948"/>
      <c r="E220" s="948"/>
      <c r="F220" s="948"/>
      <c r="G220" s="948"/>
      <c r="H220" s="948"/>
      <c r="I220" s="55"/>
      <c r="J220" s="57"/>
      <c r="K220" s="57"/>
      <c r="L220" s="55"/>
      <c r="M220" s="57"/>
      <c r="N220" s="57"/>
      <c r="O220" s="281"/>
      <c r="P220" s="281"/>
    </row>
    <row r="221" spans="2:16" x14ac:dyDescent="0.2">
      <c r="B221" s="55"/>
      <c r="C221" s="948"/>
      <c r="D221" s="948"/>
      <c r="E221" s="948"/>
      <c r="F221" s="948"/>
      <c r="G221" s="948"/>
      <c r="H221" s="948"/>
      <c r="I221" s="55"/>
      <c r="J221" s="57"/>
      <c r="K221" s="57"/>
      <c r="L221" s="55"/>
      <c r="M221" s="57"/>
      <c r="N221" s="57"/>
      <c r="O221" s="281"/>
      <c r="P221" s="281"/>
    </row>
    <row r="222" spans="2:16" x14ac:dyDescent="0.2">
      <c r="B222" s="55"/>
      <c r="C222" s="948"/>
      <c r="D222" s="948"/>
      <c r="E222" s="948"/>
      <c r="F222" s="948"/>
      <c r="G222" s="948"/>
      <c r="H222" s="948"/>
      <c r="I222" s="55"/>
      <c r="J222" s="57"/>
      <c r="K222" s="57"/>
      <c r="L222" s="55"/>
      <c r="M222" s="57"/>
      <c r="N222" s="57"/>
      <c r="O222" s="281"/>
      <c r="P222" s="281"/>
    </row>
    <row r="223" spans="2:16" x14ac:dyDescent="0.2">
      <c r="B223" s="55"/>
      <c r="C223" s="948"/>
      <c r="D223" s="948"/>
      <c r="E223" s="948"/>
      <c r="F223" s="948"/>
      <c r="G223" s="948"/>
      <c r="H223" s="948"/>
      <c r="I223" s="55"/>
      <c r="J223" s="57"/>
      <c r="K223" s="57"/>
      <c r="L223" s="55"/>
      <c r="M223" s="57"/>
      <c r="N223" s="57"/>
      <c r="O223" s="281"/>
      <c r="P223" s="281"/>
    </row>
    <row r="224" spans="2:16" x14ac:dyDescent="0.2">
      <c r="B224" s="55"/>
      <c r="C224" s="948"/>
      <c r="D224" s="948"/>
      <c r="E224" s="948"/>
      <c r="F224" s="948"/>
      <c r="G224" s="948"/>
      <c r="H224" s="948"/>
      <c r="I224" s="55"/>
      <c r="J224" s="57"/>
      <c r="K224" s="57"/>
      <c r="L224" s="55"/>
      <c r="M224" s="57"/>
      <c r="N224" s="57"/>
      <c r="O224" s="281"/>
      <c r="P224" s="281"/>
    </row>
    <row r="225" spans="2:16" x14ac:dyDescent="0.2">
      <c r="B225" s="55"/>
      <c r="C225" s="1224"/>
      <c r="D225" s="1224"/>
      <c r="E225" s="1224"/>
      <c r="F225" s="1224"/>
      <c r="G225" s="1224"/>
      <c r="H225" s="1224"/>
      <c r="I225" s="1224"/>
      <c r="J225" s="1224"/>
      <c r="K225" s="55"/>
      <c r="L225" s="55"/>
      <c r="M225" s="55"/>
      <c r="N225" s="965"/>
      <c r="O225" s="1134"/>
      <c r="P225" s="1134"/>
    </row>
    <row r="226" spans="2:16" x14ac:dyDescent="0.2">
      <c r="B226" s="55"/>
      <c r="C226" s="1224"/>
      <c r="D226" s="1224"/>
      <c r="E226" s="1224"/>
      <c r="F226" s="1224"/>
      <c r="G226" s="1224"/>
      <c r="H226" s="1224"/>
      <c r="I226" s="1224"/>
      <c r="J226" s="1224"/>
      <c r="K226" s="55"/>
      <c r="L226" s="55"/>
      <c r="M226" s="55"/>
      <c r="N226" s="965"/>
      <c r="O226" s="1134"/>
      <c r="P226" s="1134"/>
    </row>
    <row r="227" spans="2:16" x14ac:dyDescent="0.2">
      <c r="B227" s="55"/>
      <c r="C227" s="1224"/>
      <c r="D227" s="1224"/>
      <c r="E227" s="1224"/>
      <c r="F227" s="1224"/>
      <c r="G227" s="1224"/>
      <c r="H227" s="1224"/>
      <c r="I227" s="1224"/>
      <c r="J227" s="1224"/>
      <c r="K227" s="55"/>
      <c r="L227" s="55"/>
      <c r="M227" s="55"/>
      <c r="N227" s="965"/>
      <c r="O227" s="1134"/>
      <c r="P227" s="1134"/>
    </row>
    <row r="228" spans="2:16" ht="23.25" customHeight="1" x14ac:dyDescent="0.2">
      <c r="B228" s="55"/>
      <c r="C228" s="597"/>
      <c r="D228" s="1223"/>
      <c r="E228" s="1223"/>
      <c r="F228" s="1223"/>
      <c r="G228" s="1223"/>
      <c r="H228" s="1223"/>
      <c r="I228" s="1223"/>
      <c r="J228" s="926"/>
      <c r="K228" s="55"/>
      <c r="L228" s="55"/>
      <c r="M228" s="55"/>
      <c r="N228" s="986"/>
      <c r="O228" s="987"/>
      <c r="P228" s="987"/>
    </row>
    <row r="229" spans="2:16" ht="23.25" customHeight="1" x14ac:dyDescent="0.2">
      <c r="B229" s="55"/>
      <c r="C229" s="597"/>
      <c r="D229" s="1223"/>
      <c r="E229" s="1223"/>
      <c r="F229" s="1223"/>
      <c r="G229" s="1223"/>
      <c r="H229" s="1223"/>
      <c r="I229" s="1223"/>
      <c r="J229" s="926"/>
      <c r="K229" s="55"/>
      <c r="L229" s="55"/>
      <c r="M229" s="55"/>
      <c r="N229" s="976"/>
      <c r="O229" s="987"/>
      <c r="P229" s="987"/>
    </row>
    <row r="230" spans="2:16" ht="23.25" customHeight="1" x14ac:dyDescent="0.2">
      <c r="B230" s="55"/>
      <c r="C230" s="927"/>
      <c r="D230" s="1221"/>
      <c r="E230" s="1221"/>
      <c r="F230" s="1221"/>
      <c r="G230" s="1221"/>
      <c r="H230" s="1221"/>
      <c r="I230" s="1221"/>
      <c r="J230" s="926"/>
      <c r="K230" s="55"/>
      <c r="L230" s="55"/>
      <c r="M230" s="55"/>
      <c r="N230" s="976"/>
      <c r="O230" s="987"/>
      <c r="P230" s="987"/>
    </row>
    <row r="231" spans="2:16" ht="23.25" customHeight="1" x14ac:dyDescent="0.2">
      <c r="B231" s="55"/>
      <c r="C231" s="927"/>
      <c r="D231" s="1221"/>
      <c r="E231" s="1221"/>
      <c r="F231" s="1221"/>
      <c r="G231" s="1221"/>
      <c r="H231" s="1221"/>
      <c r="I231" s="1221"/>
      <c r="J231" s="926"/>
      <c r="K231" s="55"/>
      <c r="L231" s="55"/>
      <c r="M231" s="55"/>
      <c r="N231" s="976"/>
      <c r="O231" s="987"/>
      <c r="P231" s="987"/>
    </row>
    <row r="232" spans="2:16" ht="23.25" customHeight="1" x14ac:dyDescent="0.2">
      <c r="B232" s="55"/>
      <c r="C232" s="597"/>
      <c r="D232" s="1221"/>
      <c r="E232" s="1221"/>
      <c r="F232" s="1221"/>
      <c r="G232" s="1221"/>
      <c r="H232" s="1221"/>
      <c r="I232" s="1221"/>
      <c r="J232" s="926"/>
      <c r="K232" s="55"/>
      <c r="L232" s="55"/>
      <c r="M232" s="55"/>
      <c r="N232" s="976"/>
      <c r="O232" s="987"/>
      <c r="P232" s="987"/>
    </row>
    <row r="233" spans="2:16" ht="23.25" customHeight="1" x14ac:dyDescent="0.2">
      <c r="B233" s="55"/>
      <c r="C233" s="597"/>
      <c r="D233" s="1219"/>
      <c r="E233" s="1219"/>
      <c r="F233" s="1219"/>
      <c r="G233" s="1219"/>
      <c r="H233" s="1219"/>
      <c r="I233" s="1219"/>
      <c r="J233" s="926"/>
      <c r="K233" s="55"/>
      <c r="L233" s="55"/>
      <c r="M233" s="55"/>
      <c r="N233" s="988"/>
      <c r="O233" s="987"/>
      <c r="P233" s="987"/>
    </row>
    <row r="234" spans="2:16" ht="23.25" customHeight="1" x14ac:dyDescent="0.2">
      <c r="B234" s="55"/>
      <c r="C234" s="597"/>
      <c r="D234" s="1219"/>
      <c r="E234" s="1219"/>
      <c r="F234" s="1219"/>
      <c r="G234" s="1219"/>
      <c r="H234" s="1219"/>
      <c r="I234" s="1219"/>
      <c r="J234" s="926"/>
      <c r="K234" s="55"/>
      <c r="L234" s="55"/>
      <c r="M234" s="55"/>
      <c r="N234" s="988"/>
      <c r="O234" s="987"/>
      <c r="P234" s="987"/>
    </row>
    <row r="235" spans="2:16" x14ac:dyDescent="0.2">
      <c r="B235" s="55"/>
      <c r="C235" s="598"/>
      <c r="D235" s="1222"/>
      <c r="E235" s="1222"/>
      <c r="F235" s="1222"/>
      <c r="G235" s="1222"/>
      <c r="H235" s="1222"/>
      <c r="I235" s="1222"/>
      <c r="J235" s="926"/>
      <c r="K235" s="55"/>
      <c r="L235" s="55"/>
      <c r="M235" s="55"/>
      <c r="N235" s="989"/>
      <c r="O235" s="1134"/>
      <c r="P235" s="1134"/>
    </row>
    <row r="236" spans="2:16" x14ac:dyDescent="0.2">
      <c r="B236" s="55"/>
      <c r="C236" s="597"/>
      <c r="D236" s="1219"/>
      <c r="E236" s="1219"/>
      <c r="F236" s="1219"/>
      <c r="G236" s="1219"/>
      <c r="H236" s="1219"/>
      <c r="I236" s="1219"/>
      <c r="J236" s="926"/>
      <c r="K236" s="55"/>
      <c r="L236" s="55"/>
      <c r="M236" s="55"/>
      <c r="N236" s="976"/>
      <c r="O236" s="987"/>
      <c r="P236" s="987"/>
    </row>
    <row r="237" spans="2:16" x14ac:dyDescent="0.2">
      <c r="B237" s="55"/>
      <c r="C237" s="597"/>
      <c r="D237" s="1219"/>
      <c r="E237" s="1219"/>
      <c r="F237" s="1219"/>
      <c r="G237" s="1219"/>
      <c r="H237" s="1219"/>
      <c r="I237" s="1219"/>
      <c r="J237" s="926"/>
      <c r="K237" s="55"/>
      <c r="L237" s="55"/>
      <c r="M237" s="55"/>
      <c r="N237" s="976"/>
      <c r="O237" s="987"/>
      <c r="P237" s="987"/>
    </row>
    <row r="238" spans="2:16" x14ac:dyDescent="0.2">
      <c r="B238" s="55"/>
      <c r="C238" s="598"/>
      <c r="D238" s="1222"/>
      <c r="E238" s="1222"/>
      <c r="F238" s="1222"/>
      <c r="G238" s="1222"/>
      <c r="H238" s="1222"/>
      <c r="I238" s="1222"/>
      <c r="J238" s="926"/>
      <c r="K238" s="55"/>
      <c r="L238" s="55"/>
      <c r="M238" s="55"/>
      <c r="N238" s="965"/>
      <c r="O238" s="1134"/>
      <c r="P238" s="1134"/>
    </row>
    <row r="239" spans="2:16" x14ac:dyDescent="0.2">
      <c r="B239" s="55"/>
      <c r="C239" s="597"/>
      <c r="D239" s="1219"/>
      <c r="E239" s="1219"/>
      <c r="F239" s="1219"/>
      <c r="G239" s="1219"/>
      <c r="H239" s="1219"/>
      <c r="I239" s="1219"/>
      <c r="J239" s="926"/>
      <c r="K239" s="55"/>
      <c r="L239" s="55"/>
      <c r="M239" s="55"/>
      <c r="N239" s="988"/>
      <c r="O239" s="987"/>
      <c r="P239" s="987"/>
    </row>
    <row r="240" spans="2:16" x14ac:dyDescent="0.2">
      <c r="B240" s="55"/>
      <c r="C240" s="597"/>
      <c r="D240" s="1219"/>
      <c r="E240" s="1219"/>
      <c r="F240" s="1219"/>
      <c r="G240" s="1219"/>
      <c r="H240" s="1219"/>
      <c r="I240" s="1219"/>
      <c r="J240" s="926"/>
      <c r="K240" s="55"/>
      <c r="L240" s="55"/>
      <c r="M240" s="55"/>
      <c r="N240" s="988"/>
      <c r="O240" s="987"/>
      <c r="P240" s="987"/>
    </row>
    <row r="241" spans="2:16" x14ac:dyDescent="0.2">
      <c r="B241" s="55"/>
      <c r="C241" s="598"/>
      <c r="D241" s="1222"/>
      <c r="E241" s="1222"/>
      <c r="F241" s="1222"/>
      <c r="G241" s="1222"/>
      <c r="H241" s="1222"/>
      <c r="I241" s="1222"/>
      <c r="J241" s="926"/>
      <c r="K241" s="55"/>
      <c r="L241" s="55"/>
      <c r="M241" s="55"/>
      <c r="N241" s="989"/>
      <c r="O241" s="1134"/>
      <c r="P241" s="1134"/>
    </row>
    <row r="242" spans="2:16" x14ac:dyDescent="0.2">
      <c r="B242" s="55"/>
      <c r="C242" s="927"/>
      <c r="D242" s="1219"/>
      <c r="E242" s="1219"/>
      <c r="F242" s="1219"/>
      <c r="G242" s="1219"/>
      <c r="H242" s="1219"/>
      <c r="I242" s="1219"/>
      <c r="J242" s="926"/>
      <c r="K242" s="55"/>
      <c r="L242" s="55"/>
      <c r="M242" s="55"/>
      <c r="N242" s="988"/>
      <c r="O242" s="987"/>
      <c r="P242" s="987"/>
    </row>
    <row r="243" spans="2:16" x14ac:dyDescent="0.2">
      <c r="B243" s="55"/>
      <c r="C243" s="927"/>
      <c r="D243" s="1219"/>
      <c r="E243" s="1219"/>
      <c r="F243" s="1219"/>
      <c r="G243" s="1219"/>
      <c r="H243" s="1219"/>
      <c r="I243" s="1219"/>
      <c r="J243" s="926"/>
      <c r="K243" s="55"/>
      <c r="L243" s="55"/>
      <c r="M243" s="55"/>
      <c r="N243" s="988"/>
      <c r="O243" s="987"/>
      <c r="P243" s="987"/>
    </row>
    <row r="244" spans="2:16" x14ac:dyDescent="0.2">
      <c r="B244" s="55"/>
      <c r="C244" s="928"/>
      <c r="D244" s="1222"/>
      <c r="E244" s="1222"/>
      <c r="F244" s="1222"/>
      <c r="G244" s="1222"/>
      <c r="H244" s="1222"/>
      <c r="I244" s="1222"/>
      <c r="J244" s="926"/>
      <c r="K244" s="55"/>
      <c r="L244" s="55"/>
      <c r="M244" s="57"/>
      <c r="N244" s="989"/>
      <c r="O244" s="1134"/>
      <c r="P244" s="1134"/>
    </row>
    <row r="245" spans="2:16" x14ac:dyDescent="0.2">
      <c r="B245" s="55"/>
      <c r="C245" s="927"/>
      <c r="D245" s="1219"/>
      <c r="E245" s="1219"/>
      <c r="F245" s="1219"/>
      <c r="G245" s="1219"/>
      <c r="H245" s="1219"/>
      <c r="I245" s="1219"/>
      <c r="J245" s="926"/>
      <c r="K245" s="55"/>
      <c r="L245" s="55"/>
      <c r="M245" s="57"/>
      <c r="N245" s="988"/>
      <c r="O245" s="987"/>
      <c r="P245" s="987"/>
    </row>
    <row r="246" spans="2:16" x14ac:dyDescent="0.2">
      <c r="B246" s="55"/>
      <c r="C246" s="927"/>
      <c r="D246" s="1219"/>
      <c r="E246" s="1219"/>
      <c r="F246" s="1219"/>
      <c r="G246" s="1219"/>
      <c r="H246" s="1219"/>
      <c r="I246" s="1219"/>
      <c r="J246" s="926"/>
      <c r="K246" s="55"/>
      <c r="L246" s="55"/>
      <c r="M246" s="57"/>
      <c r="N246" s="988"/>
      <c r="O246" s="987"/>
      <c r="P246" s="987"/>
    </row>
    <row r="247" spans="2:16" x14ac:dyDescent="0.2">
      <c r="B247" s="55"/>
      <c r="C247" s="928"/>
      <c r="D247" s="1222"/>
      <c r="E247" s="1222"/>
      <c r="F247" s="1222"/>
      <c r="G247" s="1222"/>
      <c r="H247" s="1222"/>
      <c r="I247" s="1222"/>
      <c r="J247" s="926"/>
      <c r="K247" s="55"/>
      <c r="L247" s="55"/>
      <c r="M247" s="57"/>
      <c r="N247" s="989"/>
      <c r="O247" s="1134"/>
      <c r="P247" s="1134"/>
    </row>
    <row r="248" spans="2:16" x14ac:dyDescent="0.2">
      <c r="B248" s="55"/>
      <c r="C248" s="927"/>
      <c r="D248" s="1219"/>
      <c r="E248" s="1219"/>
      <c r="F248" s="1219"/>
      <c r="G248" s="1219"/>
      <c r="H248" s="1219"/>
      <c r="I248" s="1219"/>
      <c r="J248" s="926"/>
      <c r="K248" s="55"/>
      <c r="L248" s="55"/>
      <c r="M248" s="57"/>
      <c r="N248" s="988"/>
      <c r="O248" s="987"/>
      <c r="P248" s="987"/>
    </row>
    <row r="249" spans="2:16" x14ac:dyDescent="0.2">
      <c r="B249" s="55"/>
      <c r="C249" s="927"/>
      <c r="D249" s="1219"/>
      <c r="E249" s="1219"/>
      <c r="F249" s="1219"/>
      <c r="G249" s="1219"/>
      <c r="H249" s="1219"/>
      <c r="I249" s="1219"/>
      <c r="J249" s="926"/>
      <c r="K249" s="55"/>
      <c r="L249" s="55"/>
      <c r="M249" s="57"/>
      <c r="N249" s="988"/>
      <c r="O249" s="987"/>
      <c r="P249" s="987"/>
    </row>
    <row r="250" spans="2:16" x14ac:dyDescent="0.2">
      <c r="B250" s="55"/>
      <c r="C250" s="928"/>
      <c r="D250" s="1222"/>
      <c r="E250" s="1222"/>
      <c r="F250" s="1222"/>
      <c r="G250" s="1222"/>
      <c r="H250" s="1222"/>
      <c r="I250" s="1222"/>
      <c r="J250" s="926"/>
      <c r="K250" s="55"/>
      <c r="L250" s="55"/>
      <c r="M250" s="57"/>
      <c r="N250" s="989"/>
      <c r="O250" s="1134"/>
      <c r="P250" s="1134"/>
    </row>
    <row r="251" spans="2:16" x14ac:dyDescent="0.2">
      <c r="B251" s="55"/>
      <c r="C251" s="927"/>
      <c r="D251" s="1219"/>
      <c r="E251" s="1219"/>
      <c r="F251" s="1219"/>
      <c r="G251" s="1219"/>
      <c r="H251" s="1219"/>
      <c r="I251" s="1219"/>
      <c r="J251" s="926"/>
      <c r="K251" s="55"/>
      <c r="L251" s="55"/>
      <c r="M251" s="57"/>
      <c r="N251" s="988"/>
      <c r="O251" s="987"/>
      <c r="P251" s="987"/>
    </row>
    <row r="252" spans="2:16" x14ac:dyDescent="0.2">
      <c r="B252" s="55"/>
      <c r="C252" s="927"/>
      <c r="D252" s="1219"/>
      <c r="E252" s="1219"/>
      <c r="F252" s="1219"/>
      <c r="G252" s="1219"/>
      <c r="H252" s="1219"/>
      <c r="I252" s="1219"/>
      <c r="J252" s="926"/>
      <c r="K252" s="55"/>
      <c r="L252" s="55"/>
      <c r="M252" s="57"/>
      <c r="N252" s="988"/>
      <c r="O252" s="987"/>
      <c r="P252" s="987"/>
    </row>
    <row r="253" spans="2:16" x14ac:dyDescent="0.2">
      <c r="B253" s="55"/>
      <c r="C253" s="928"/>
      <c r="D253" s="1222"/>
      <c r="E253" s="1222"/>
      <c r="F253" s="1222"/>
      <c r="G253" s="1222"/>
      <c r="H253" s="1222"/>
      <c r="I253" s="1222"/>
      <c r="J253" s="926"/>
      <c r="K253" s="55"/>
      <c r="L253" s="55"/>
      <c r="M253" s="57"/>
      <c r="N253" s="989"/>
      <c r="O253" s="1134"/>
      <c r="P253" s="1134"/>
    </row>
    <row r="254" spans="2:16" x14ac:dyDescent="0.2">
      <c r="B254" s="55"/>
      <c r="C254" s="927"/>
      <c r="D254" s="1219"/>
      <c r="E254" s="1219"/>
      <c r="F254" s="1219"/>
      <c r="G254" s="1219"/>
      <c r="H254" s="1219"/>
      <c r="I254" s="1219"/>
      <c r="J254" s="926"/>
      <c r="K254" s="55"/>
      <c r="L254" s="55"/>
      <c r="M254" s="57"/>
      <c r="N254" s="988"/>
      <c r="O254" s="987"/>
      <c r="P254" s="987"/>
    </row>
    <row r="255" spans="2:16" x14ac:dyDescent="0.2">
      <c r="B255" s="55"/>
      <c r="C255" s="927"/>
      <c r="D255" s="1219"/>
      <c r="E255" s="1219"/>
      <c r="F255" s="1219"/>
      <c r="G255" s="1219"/>
      <c r="H255" s="1219"/>
      <c r="I255" s="1219"/>
      <c r="J255" s="926"/>
      <c r="K255" s="55"/>
      <c r="L255" s="55"/>
      <c r="M255" s="57"/>
      <c r="N255" s="988"/>
      <c r="O255" s="987"/>
      <c r="P255" s="987"/>
    </row>
    <row r="256" spans="2:16" x14ac:dyDescent="0.2">
      <c r="B256" s="55"/>
      <c r="C256" s="928"/>
      <c r="D256" s="1222"/>
      <c r="E256" s="1222"/>
      <c r="F256" s="1222"/>
      <c r="G256" s="1222"/>
      <c r="H256" s="1222"/>
      <c r="I256" s="1222"/>
      <c r="J256" s="926"/>
      <c r="K256" s="55"/>
      <c r="L256" s="55"/>
      <c r="M256" s="57"/>
      <c r="N256" s="989"/>
      <c r="O256" s="1134"/>
      <c r="P256" s="1134"/>
    </row>
    <row r="257" spans="2:16" x14ac:dyDescent="0.2">
      <c r="B257" s="55"/>
      <c r="C257" s="927"/>
      <c r="D257" s="1219"/>
      <c r="E257" s="1219"/>
      <c r="F257" s="1219"/>
      <c r="G257" s="1219"/>
      <c r="H257" s="1219"/>
      <c r="I257" s="1219"/>
      <c r="J257" s="973"/>
      <c r="K257" s="55"/>
      <c r="L257" s="55"/>
      <c r="M257" s="57"/>
      <c r="N257" s="990"/>
      <c r="O257" s="1135"/>
      <c r="P257" s="1135"/>
    </row>
    <row r="258" spans="2:16" x14ac:dyDescent="0.2">
      <c r="B258" s="55"/>
      <c r="C258" s="927"/>
      <c r="D258" s="1219"/>
      <c r="E258" s="1219"/>
      <c r="F258" s="1219"/>
      <c r="G258" s="1219"/>
      <c r="H258" s="1219"/>
      <c r="I258" s="1219"/>
      <c r="J258" s="973"/>
      <c r="K258" s="55"/>
      <c r="L258" s="55"/>
      <c r="M258" s="57"/>
      <c r="N258" s="990"/>
      <c r="O258" s="987"/>
      <c r="P258" s="1135"/>
    </row>
    <row r="259" spans="2:16" x14ac:dyDescent="0.2">
      <c r="B259" s="55"/>
      <c r="C259" s="927"/>
      <c r="D259" s="1222"/>
      <c r="E259" s="1222"/>
      <c r="F259" s="1222"/>
      <c r="G259" s="1222"/>
      <c r="H259" s="1222"/>
      <c r="I259" s="1222"/>
      <c r="J259" s="926"/>
      <c r="K259" s="55"/>
      <c r="L259" s="55"/>
      <c r="M259" s="57"/>
      <c r="N259" s="990"/>
      <c r="O259" s="1135"/>
      <c r="P259" s="1135"/>
    </row>
    <row r="260" spans="2:16" x14ac:dyDescent="0.2">
      <c r="B260" s="55"/>
      <c r="C260" s="597"/>
      <c r="D260" s="1221"/>
      <c r="E260" s="1221"/>
      <c r="F260" s="1221"/>
      <c r="G260" s="1221"/>
      <c r="H260" s="1221"/>
      <c r="I260" s="1221"/>
      <c r="J260" s="926"/>
      <c r="K260" s="55"/>
      <c r="L260" s="55"/>
      <c r="M260" s="57"/>
      <c r="N260" s="988"/>
      <c r="O260" s="987"/>
      <c r="P260" s="987"/>
    </row>
    <row r="261" spans="2:16" x14ac:dyDescent="0.2">
      <c r="B261" s="55"/>
      <c r="C261" s="597"/>
      <c r="D261" s="1219"/>
      <c r="E261" s="1219"/>
      <c r="F261" s="1219"/>
      <c r="G261" s="1219"/>
      <c r="H261" s="1219"/>
      <c r="I261" s="1219"/>
      <c r="J261" s="926"/>
      <c r="K261" s="55"/>
      <c r="L261" s="55"/>
      <c r="M261" s="57"/>
      <c r="N261" s="988"/>
      <c r="O261" s="987"/>
      <c r="P261" s="987"/>
    </row>
    <row r="262" spans="2:16" x14ac:dyDescent="0.2">
      <c r="B262" s="55"/>
      <c r="C262" s="598"/>
      <c r="D262" s="1222"/>
      <c r="E262" s="1222"/>
      <c r="F262" s="1222"/>
      <c r="G262" s="1222"/>
      <c r="H262" s="1222"/>
      <c r="I262" s="1222"/>
      <c r="J262" s="926"/>
      <c r="K262" s="55"/>
      <c r="L262" s="55"/>
      <c r="M262" s="57"/>
      <c r="N262" s="989"/>
      <c r="O262" s="1134"/>
      <c r="P262" s="1134"/>
    </row>
    <row r="263" spans="2:16" x14ac:dyDescent="0.2">
      <c r="B263" s="55"/>
      <c r="C263" s="597"/>
      <c r="D263" s="1221"/>
      <c r="E263" s="1221"/>
      <c r="F263" s="1221"/>
      <c r="G263" s="1221"/>
      <c r="H263" s="1221"/>
      <c r="I263" s="1221"/>
      <c r="J263" s="926"/>
      <c r="K263" s="55"/>
      <c r="L263" s="55"/>
      <c r="M263" s="57"/>
      <c r="N263" s="988"/>
      <c r="O263" s="987"/>
      <c r="P263" s="987"/>
    </row>
    <row r="264" spans="2:16" x14ac:dyDescent="0.2">
      <c r="B264" s="55"/>
      <c r="C264" s="597"/>
      <c r="D264" s="1219"/>
      <c r="E264" s="1219"/>
      <c r="F264" s="1219"/>
      <c r="G264" s="1219"/>
      <c r="H264" s="1219"/>
      <c r="I264" s="1219"/>
      <c r="J264" s="926"/>
      <c r="K264" s="55"/>
      <c r="L264" s="55"/>
      <c r="M264" s="57"/>
      <c r="N264" s="988"/>
      <c r="O264" s="987"/>
      <c r="P264" s="987"/>
    </row>
    <row r="265" spans="2:16" x14ac:dyDescent="0.2">
      <c r="B265" s="55"/>
      <c r="C265" s="598"/>
      <c r="D265" s="1222"/>
      <c r="E265" s="1222"/>
      <c r="F265" s="1222"/>
      <c r="G265" s="1222"/>
      <c r="H265" s="1222"/>
      <c r="I265" s="1222"/>
      <c r="J265" s="926"/>
      <c r="K265" s="55"/>
      <c r="L265" s="55"/>
      <c r="M265" s="57"/>
      <c r="N265" s="989"/>
      <c r="O265" s="1134"/>
      <c r="P265" s="1134"/>
    </row>
    <row r="266" spans="2:16" x14ac:dyDescent="0.2">
      <c r="B266" s="55"/>
      <c r="C266" s="597"/>
      <c r="D266" s="1221"/>
      <c r="E266" s="1221"/>
      <c r="F266" s="1221"/>
      <c r="G266" s="1221"/>
      <c r="H266" s="1221"/>
      <c r="I266" s="1221"/>
      <c r="J266" s="926"/>
      <c r="K266" s="55"/>
      <c r="L266" s="55"/>
      <c r="M266" s="57"/>
      <c r="N266" s="988"/>
      <c r="O266" s="987"/>
      <c r="P266" s="987"/>
    </row>
    <row r="267" spans="2:16" x14ac:dyDescent="0.2">
      <c r="B267" s="55"/>
      <c r="C267" s="597"/>
      <c r="D267" s="1219"/>
      <c r="E267" s="1219"/>
      <c r="F267" s="1219"/>
      <c r="G267" s="1219"/>
      <c r="H267" s="1219"/>
      <c r="I267" s="1219"/>
      <c r="J267" s="926"/>
      <c r="K267" s="55"/>
      <c r="L267" s="55"/>
      <c r="M267" s="57"/>
      <c r="N267" s="988"/>
      <c r="O267" s="987"/>
      <c r="P267" s="987"/>
    </row>
    <row r="268" spans="2:16" x14ac:dyDescent="0.2">
      <c r="B268" s="55"/>
      <c r="C268" s="598"/>
      <c r="D268" s="1222"/>
      <c r="E268" s="1222"/>
      <c r="F268" s="1222"/>
      <c r="G268" s="1222"/>
      <c r="H268" s="1222"/>
      <c r="I268" s="1222"/>
      <c r="J268" s="926"/>
      <c r="K268" s="55"/>
      <c r="L268" s="55"/>
      <c r="M268" s="57"/>
      <c r="N268" s="989"/>
      <c r="O268" s="1134"/>
      <c r="P268" s="1134"/>
    </row>
    <row r="269" spans="2:16" x14ac:dyDescent="0.2">
      <c r="B269" s="55"/>
      <c r="C269" s="597"/>
      <c r="D269" s="1221"/>
      <c r="E269" s="1221"/>
      <c r="F269" s="1221"/>
      <c r="G269" s="1221"/>
      <c r="H269" s="1221"/>
      <c r="I269" s="1221"/>
      <c r="J269" s="926"/>
      <c r="K269" s="55"/>
      <c r="L269" s="55"/>
      <c r="M269" s="57"/>
      <c r="N269" s="988"/>
      <c r="O269" s="987"/>
      <c r="P269" s="987"/>
    </row>
    <row r="270" spans="2:16" x14ac:dyDescent="0.2">
      <c r="B270" s="55"/>
      <c r="C270" s="597"/>
      <c r="D270" s="1219"/>
      <c r="E270" s="1219"/>
      <c r="F270" s="1219"/>
      <c r="G270" s="1219"/>
      <c r="H270" s="1219"/>
      <c r="I270" s="1219"/>
      <c r="J270" s="926"/>
      <c r="K270" s="55"/>
      <c r="L270" s="55"/>
      <c r="M270" s="57"/>
      <c r="N270" s="988"/>
      <c r="O270" s="987"/>
      <c r="P270" s="987"/>
    </row>
    <row r="271" spans="2:16" x14ac:dyDescent="0.2">
      <c r="B271" s="55"/>
      <c r="C271" s="598"/>
      <c r="D271" s="1222"/>
      <c r="E271" s="1222"/>
      <c r="F271" s="1222"/>
      <c r="G271" s="1222"/>
      <c r="H271" s="1222"/>
      <c r="I271" s="1222"/>
      <c r="J271" s="926"/>
      <c r="K271" s="55"/>
      <c r="L271" s="55"/>
      <c r="M271" s="57"/>
      <c r="N271" s="989"/>
      <c r="O271" s="1134"/>
      <c r="P271" s="1134"/>
    </row>
    <row r="272" spans="2:16" x14ac:dyDescent="0.2">
      <c r="B272" s="55"/>
      <c r="C272" s="597"/>
      <c r="D272" s="1223"/>
      <c r="E272" s="1223"/>
      <c r="F272" s="1223"/>
      <c r="G272" s="1223"/>
      <c r="H272" s="1223"/>
      <c r="I272" s="1223"/>
      <c r="J272" s="926"/>
      <c r="K272" s="55"/>
      <c r="L272" s="55"/>
      <c r="M272" s="57"/>
      <c r="N272" s="976"/>
      <c r="O272" s="987"/>
      <c r="P272" s="987"/>
    </row>
    <row r="273" spans="2:16" x14ac:dyDescent="0.2">
      <c r="B273" s="55"/>
      <c r="C273" s="597"/>
      <c r="D273" s="1219"/>
      <c r="E273" s="1219"/>
      <c r="F273" s="1219"/>
      <c r="G273" s="1219"/>
      <c r="H273" s="1219"/>
      <c r="I273" s="1219"/>
      <c r="J273" s="926"/>
      <c r="K273" s="55"/>
      <c r="L273" s="55"/>
      <c r="M273" s="57"/>
      <c r="N273" s="976"/>
      <c r="O273" s="987"/>
      <c r="P273" s="987"/>
    </row>
    <row r="274" spans="2:16" x14ac:dyDescent="0.2">
      <c r="B274" s="55"/>
      <c r="C274" s="597"/>
      <c r="D274" s="1222"/>
      <c r="E274" s="1222"/>
      <c r="F274" s="1222"/>
      <c r="G274" s="1222"/>
      <c r="H274" s="1222"/>
      <c r="I274" s="1222"/>
      <c r="J274" s="926"/>
      <c r="K274" s="55"/>
      <c r="L274" s="55"/>
      <c r="M274" s="57"/>
      <c r="N274" s="976"/>
      <c r="O274" s="987"/>
      <c r="P274" s="987"/>
    </row>
    <row r="275" spans="2:16" x14ac:dyDescent="0.2">
      <c r="B275" s="55"/>
      <c r="C275" s="597"/>
      <c r="D275" s="1223"/>
      <c r="E275" s="1223"/>
      <c r="F275" s="1223"/>
      <c r="G275" s="1223"/>
      <c r="H275" s="1223"/>
      <c r="I275" s="1223"/>
      <c r="J275" s="926"/>
      <c r="K275" s="55"/>
      <c r="L275" s="55"/>
      <c r="M275" s="57"/>
      <c r="N275" s="976"/>
      <c r="O275" s="987"/>
      <c r="P275" s="987"/>
    </row>
    <row r="276" spans="2:16" x14ac:dyDescent="0.2">
      <c r="B276" s="55"/>
      <c r="C276" s="597"/>
      <c r="D276" s="1219"/>
      <c r="E276" s="1219"/>
      <c r="F276" s="1219"/>
      <c r="G276" s="1219"/>
      <c r="H276" s="1219"/>
      <c r="I276" s="1219"/>
      <c r="J276" s="926"/>
      <c r="K276" s="55"/>
      <c r="L276" s="55"/>
      <c r="M276" s="57"/>
      <c r="N276" s="976"/>
      <c r="O276" s="987"/>
      <c r="P276" s="987"/>
    </row>
    <row r="277" spans="2:16" x14ac:dyDescent="0.2">
      <c r="B277" s="55"/>
      <c r="C277" s="597"/>
      <c r="D277" s="1222"/>
      <c r="E277" s="1222"/>
      <c r="F277" s="1222"/>
      <c r="G277" s="1222"/>
      <c r="H277" s="1222"/>
      <c r="I277" s="1222"/>
      <c r="J277" s="926"/>
      <c r="K277" s="55"/>
      <c r="L277" s="55"/>
      <c r="M277" s="57"/>
      <c r="N277" s="976"/>
      <c r="O277" s="987"/>
      <c r="P277" s="987"/>
    </row>
    <row r="278" spans="2:16" x14ac:dyDescent="0.2">
      <c r="B278" s="55"/>
      <c r="C278" s="597"/>
      <c r="D278" s="1223"/>
      <c r="E278" s="1223"/>
      <c r="F278" s="1223"/>
      <c r="G278" s="1223"/>
      <c r="H278" s="1223"/>
      <c r="I278" s="1223"/>
      <c r="J278" s="926"/>
      <c r="K278" s="55"/>
      <c r="L278" s="55"/>
      <c r="M278" s="57"/>
      <c r="N278" s="976"/>
      <c r="O278" s="987"/>
      <c r="P278" s="987"/>
    </row>
    <row r="279" spans="2:16" x14ac:dyDescent="0.2">
      <c r="B279" s="55"/>
      <c r="C279" s="597"/>
      <c r="D279" s="1219"/>
      <c r="E279" s="1219"/>
      <c r="F279" s="1219"/>
      <c r="G279" s="1219"/>
      <c r="H279" s="1219"/>
      <c r="I279" s="1219"/>
      <c r="J279" s="926"/>
      <c r="K279" s="55"/>
      <c r="L279" s="55"/>
      <c r="M279" s="57"/>
      <c r="N279" s="976"/>
      <c r="O279" s="987"/>
      <c r="P279" s="987"/>
    </row>
    <row r="280" spans="2:16" x14ac:dyDescent="0.2">
      <c r="B280" s="55"/>
      <c r="C280" s="597"/>
      <c r="D280" s="1222"/>
      <c r="E280" s="1222"/>
      <c r="F280" s="1222"/>
      <c r="G280" s="1222"/>
      <c r="H280" s="1222"/>
      <c r="I280" s="1222"/>
      <c r="J280" s="926"/>
      <c r="K280" s="55"/>
      <c r="L280" s="55"/>
      <c r="M280" s="57"/>
      <c r="N280" s="976"/>
      <c r="O280" s="987"/>
      <c r="P280" s="987"/>
    </row>
    <row r="281" spans="2:16" x14ac:dyDescent="0.2">
      <c r="B281" s="55"/>
      <c r="C281" s="597"/>
      <c r="D281" s="1223"/>
      <c r="E281" s="1223"/>
      <c r="F281" s="1223"/>
      <c r="G281" s="1223"/>
      <c r="H281" s="1223"/>
      <c r="I281" s="1223"/>
      <c r="J281" s="926"/>
      <c r="K281" s="55"/>
      <c r="L281" s="55"/>
      <c r="M281" s="57"/>
      <c r="N281" s="976"/>
      <c r="O281" s="987"/>
      <c r="P281" s="987"/>
    </row>
    <row r="282" spans="2:16" x14ac:dyDescent="0.2">
      <c r="B282" s="55"/>
      <c r="C282" s="597"/>
      <c r="D282" s="1219"/>
      <c r="E282" s="1219"/>
      <c r="F282" s="1219"/>
      <c r="G282" s="1219"/>
      <c r="H282" s="1219"/>
      <c r="I282" s="1219"/>
      <c r="J282" s="926"/>
      <c r="K282" s="55"/>
      <c r="L282" s="55"/>
      <c r="M282" s="57"/>
      <c r="N282" s="976"/>
      <c r="O282" s="987"/>
      <c r="P282" s="987"/>
    </row>
    <row r="283" spans="2:16" x14ac:dyDescent="0.2">
      <c r="B283" s="55"/>
      <c r="C283" s="597"/>
      <c r="D283" s="1222"/>
      <c r="E283" s="1222"/>
      <c r="F283" s="1222"/>
      <c r="G283" s="1222"/>
      <c r="H283" s="1222"/>
      <c r="I283" s="1222"/>
      <c r="J283" s="926"/>
      <c r="K283" s="55"/>
      <c r="L283" s="55"/>
      <c r="M283" s="57"/>
      <c r="N283" s="976"/>
      <c r="O283" s="987"/>
      <c r="P283" s="987"/>
    </row>
    <row r="284" spans="2:16" x14ac:dyDescent="0.2">
      <c r="B284" s="55"/>
      <c r="C284" s="597"/>
      <c r="D284" s="1223"/>
      <c r="E284" s="1223"/>
      <c r="F284" s="1223"/>
      <c r="G284" s="1223"/>
      <c r="H284" s="1223"/>
      <c r="I284" s="1223"/>
      <c r="J284" s="926"/>
      <c r="K284" s="55"/>
      <c r="L284" s="55"/>
      <c r="M284" s="57"/>
      <c r="N284" s="976"/>
      <c r="O284" s="987"/>
      <c r="P284" s="987"/>
    </row>
    <row r="285" spans="2:16" x14ac:dyDescent="0.2">
      <c r="B285" s="55"/>
      <c r="C285" s="597"/>
      <c r="D285" s="1219"/>
      <c r="E285" s="1219"/>
      <c r="F285" s="1219"/>
      <c r="G285" s="1219"/>
      <c r="H285" s="1219"/>
      <c r="I285" s="1219"/>
      <c r="J285" s="926"/>
      <c r="K285" s="55"/>
      <c r="L285" s="55"/>
      <c r="M285" s="57"/>
      <c r="N285" s="976"/>
      <c r="O285" s="987"/>
      <c r="P285" s="987"/>
    </row>
    <row r="286" spans="2:16" x14ac:dyDescent="0.2">
      <c r="B286" s="55"/>
      <c r="C286" s="597"/>
      <c r="D286" s="1222"/>
      <c r="E286" s="1222"/>
      <c r="F286" s="1222"/>
      <c r="G286" s="1222"/>
      <c r="H286" s="1222"/>
      <c r="I286" s="1222"/>
      <c r="J286" s="926"/>
      <c r="K286" s="55"/>
      <c r="L286" s="55"/>
      <c r="M286" s="57"/>
      <c r="N286" s="976"/>
      <c r="O286" s="987"/>
      <c r="P286" s="987"/>
    </row>
    <row r="287" spans="2:16" x14ac:dyDescent="0.2">
      <c r="B287" s="55"/>
      <c r="C287" s="597"/>
      <c r="D287" s="1219"/>
      <c r="E287" s="1219"/>
      <c r="F287" s="1219"/>
      <c r="G287" s="1219"/>
      <c r="H287" s="1219"/>
      <c r="I287" s="1219"/>
      <c r="J287" s="926"/>
      <c r="K287" s="55"/>
      <c r="L287" s="55"/>
      <c r="M287" s="57"/>
      <c r="N287" s="976"/>
      <c r="O287" s="987"/>
      <c r="P287" s="987"/>
    </row>
    <row r="288" spans="2:16" x14ac:dyDescent="0.2">
      <c r="B288" s="55"/>
      <c r="C288" s="597"/>
      <c r="D288" s="1219"/>
      <c r="E288" s="1219"/>
      <c r="F288" s="1219"/>
      <c r="G288" s="1219"/>
      <c r="H288" s="1219"/>
      <c r="I288" s="1219"/>
      <c r="J288" s="926"/>
      <c r="K288" s="55"/>
      <c r="L288" s="55"/>
      <c r="M288" s="57"/>
      <c r="N288" s="976"/>
      <c r="O288" s="987"/>
      <c r="P288" s="987"/>
    </row>
    <row r="289" spans="2:16" x14ac:dyDescent="0.2">
      <c r="B289" s="55"/>
      <c r="C289" s="597"/>
      <c r="D289" s="1222"/>
      <c r="E289" s="1222"/>
      <c r="F289" s="1222"/>
      <c r="G289" s="1222"/>
      <c r="H289" s="1222"/>
      <c r="I289" s="1222"/>
      <c r="J289" s="926"/>
      <c r="K289" s="55"/>
      <c r="L289" s="55"/>
      <c r="M289" s="57"/>
      <c r="N289" s="976"/>
      <c r="O289" s="987"/>
      <c r="P289" s="987"/>
    </row>
    <row r="290" spans="2:16" x14ac:dyDescent="0.2">
      <c r="B290" s="55"/>
      <c r="C290" s="598"/>
      <c r="D290" s="1215"/>
      <c r="E290" s="1215"/>
      <c r="F290" s="1215"/>
      <c r="G290" s="1215"/>
      <c r="H290" s="1215"/>
      <c r="I290" s="1215"/>
      <c r="J290" s="926"/>
      <c r="K290" s="55"/>
      <c r="L290" s="55"/>
      <c r="M290" s="57"/>
      <c r="N290" s="976"/>
      <c r="O290" s="987"/>
      <c r="P290" s="987"/>
    </row>
    <row r="291" spans="2:16" x14ac:dyDescent="0.2">
      <c r="B291" s="55"/>
      <c r="C291" s="598"/>
      <c r="D291" s="1215"/>
      <c r="E291" s="1215"/>
      <c r="F291" s="1215"/>
      <c r="G291" s="1215"/>
      <c r="H291" s="1215"/>
      <c r="I291" s="1215"/>
      <c r="J291" s="973"/>
      <c r="K291" s="55"/>
      <c r="L291" s="55"/>
      <c r="M291" s="57"/>
      <c r="N291" s="991"/>
      <c r="O291" s="1135"/>
      <c r="P291" s="1135"/>
    </row>
    <row r="292" spans="2:16" x14ac:dyDescent="0.2">
      <c r="B292" s="55"/>
      <c r="C292" s="598"/>
      <c r="D292" s="1215"/>
      <c r="E292" s="1215"/>
      <c r="F292" s="1215"/>
      <c r="G292" s="1215"/>
      <c r="H292" s="1215"/>
      <c r="I292" s="1215"/>
      <c r="J292" s="926"/>
      <c r="K292" s="55"/>
      <c r="L292" s="55"/>
      <c r="M292" s="57"/>
      <c r="N292" s="976"/>
      <c r="O292" s="987"/>
      <c r="P292" s="987"/>
    </row>
    <row r="293" spans="2:16" x14ac:dyDescent="0.2">
      <c r="B293" s="55"/>
      <c r="C293" s="598"/>
      <c r="D293" s="1215"/>
      <c r="E293" s="1215"/>
      <c r="F293" s="1215"/>
      <c r="G293" s="1215"/>
      <c r="H293" s="1215"/>
      <c r="I293" s="1215"/>
      <c r="J293" s="926"/>
      <c r="K293" s="55"/>
      <c r="L293" s="55"/>
      <c r="M293" s="57"/>
      <c r="N293" s="976"/>
      <c r="O293" s="987"/>
      <c r="P293" s="987"/>
    </row>
    <row r="294" spans="2:16" x14ac:dyDescent="0.2">
      <c r="B294" s="55"/>
      <c r="C294" s="598"/>
      <c r="D294" s="1215"/>
      <c r="E294" s="1215"/>
      <c r="F294" s="1215"/>
      <c r="G294" s="1215"/>
      <c r="H294" s="1215"/>
      <c r="I294" s="1215"/>
      <c r="J294" s="926"/>
      <c r="K294" s="55"/>
      <c r="L294" s="55"/>
      <c r="M294" s="57"/>
      <c r="N294" s="976"/>
      <c r="O294" s="987"/>
      <c r="P294" s="987"/>
    </row>
    <row r="295" spans="2:16" x14ac:dyDescent="0.2">
      <c r="B295" s="55"/>
      <c r="C295" s="598"/>
      <c r="D295" s="1215"/>
      <c r="E295" s="1215"/>
      <c r="F295" s="1215"/>
      <c r="G295" s="1215"/>
      <c r="H295" s="1215"/>
      <c r="I295" s="1215"/>
      <c r="J295" s="926"/>
      <c r="K295" s="55"/>
      <c r="L295" s="55"/>
      <c r="M295" s="57"/>
      <c r="N295" s="976"/>
      <c r="O295" s="987"/>
      <c r="P295" s="987"/>
    </row>
    <row r="296" spans="2:16" x14ac:dyDescent="0.2">
      <c r="B296" s="55"/>
      <c r="C296" s="597"/>
      <c r="D296" s="1221"/>
      <c r="E296" s="1221"/>
      <c r="F296" s="1221"/>
      <c r="G296" s="1221"/>
      <c r="H296" s="1221"/>
      <c r="I296" s="1221"/>
      <c r="J296" s="976"/>
      <c r="K296" s="55"/>
      <c r="L296" s="55"/>
      <c r="M296" s="57"/>
      <c r="N296" s="976"/>
      <c r="O296" s="987"/>
      <c r="P296" s="987"/>
    </row>
    <row r="297" spans="2:16" x14ac:dyDescent="0.2">
      <c r="B297" s="55"/>
      <c r="C297" s="598"/>
      <c r="D297" s="1221"/>
      <c r="E297" s="1221"/>
      <c r="F297" s="1221"/>
      <c r="G297" s="1221"/>
      <c r="H297" s="1221"/>
      <c r="I297" s="1221"/>
      <c r="J297" s="976"/>
      <c r="K297" s="55"/>
      <c r="L297" s="55"/>
      <c r="M297" s="57"/>
      <c r="N297" s="976"/>
      <c r="O297" s="987"/>
      <c r="P297" s="987"/>
    </row>
    <row r="298" spans="2:16" x14ac:dyDescent="0.2">
      <c r="B298" s="55"/>
      <c r="C298" s="598"/>
      <c r="D298" s="1221"/>
      <c r="E298" s="1221"/>
      <c r="F298" s="1221"/>
      <c r="G298" s="1221"/>
      <c r="H298" s="1221"/>
      <c r="I298" s="1221"/>
      <c r="J298" s="976"/>
      <c r="K298" s="55"/>
      <c r="L298" s="55"/>
      <c r="M298" s="57"/>
      <c r="N298" s="976"/>
      <c r="O298" s="987"/>
      <c r="P298" s="987"/>
    </row>
    <row r="299" spans="2:16" x14ac:dyDescent="0.2">
      <c r="B299" s="55"/>
      <c r="C299" s="598"/>
      <c r="D299" s="1221"/>
      <c r="E299" s="1221"/>
      <c r="F299" s="1221"/>
      <c r="G299" s="1221"/>
      <c r="H299" s="1221"/>
      <c r="I299" s="1221"/>
      <c r="J299" s="976"/>
      <c r="K299" s="55"/>
      <c r="L299" s="55"/>
      <c r="M299" s="57"/>
      <c r="N299" s="976"/>
      <c r="O299" s="987"/>
      <c r="P299" s="987"/>
    </row>
    <row r="300" spans="2:16" x14ac:dyDescent="0.2">
      <c r="B300" s="55"/>
      <c r="C300" s="598"/>
      <c r="D300" s="1221"/>
      <c r="E300" s="1221"/>
      <c r="F300" s="1221"/>
      <c r="G300" s="1221"/>
      <c r="H300" s="1221"/>
      <c r="I300" s="1221"/>
      <c r="J300" s="976"/>
      <c r="K300" s="55"/>
      <c r="L300" s="55"/>
      <c r="M300" s="57"/>
      <c r="N300" s="976"/>
      <c r="O300" s="987"/>
      <c r="P300" s="987"/>
    </row>
    <row r="301" spans="2:16" x14ac:dyDescent="0.2">
      <c r="B301" s="984"/>
      <c r="C301" s="984"/>
      <c r="D301" s="984"/>
      <c r="E301" s="984"/>
      <c r="F301" s="984"/>
      <c r="G301" s="984"/>
      <c r="H301" s="984"/>
      <c r="I301" s="160"/>
      <c r="J301" s="984"/>
      <c r="K301" s="984"/>
      <c r="L301" s="984"/>
      <c r="M301" s="981"/>
      <c r="N301" s="981"/>
      <c r="O301" s="992"/>
      <c r="P301" s="992"/>
    </row>
    <row r="302" spans="2:16" x14ac:dyDescent="0.2">
      <c r="B302" s="956"/>
      <c r="C302" s="55"/>
      <c r="D302" s="55"/>
      <c r="E302" s="55"/>
      <c r="F302" s="55"/>
      <c r="G302" s="55"/>
      <c r="H302" s="55"/>
      <c r="I302" s="160"/>
      <c r="J302" s="55"/>
      <c r="K302" s="55"/>
      <c r="L302" s="55"/>
      <c r="M302" s="57"/>
      <c r="N302" s="985"/>
      <c r="O302" s="272"/>
      <c r="P302" s="272"/>
    </row>
    <row r="303" spans="2:16" x14ac:dyDescent="0.2">
      <c r="B303" s="956"/>
      <c r="C303" s="956"/>
      <c r="D303" s="956"/>
      <c r="E303" s="956"/>
      <c r="F303" s="956"/>
      <c r="G303" s="956"/>
      <c r="H303" s="956"/>
      <c r="I303" s="160"/>
      <c r="J303" s="956"/>
      <c r="K303" s="956"/>
      <c r="L303" s="956"/>
      <c r="M303" s="981"/>
      <c r="N303" s="985"/>
      <c r="O303" s="272"/>
      <c r="P303" s="272"/>
    </row>
    <row r="304" spans="2:16" x14ac:dyDescent="0.2">
      <c r="B304" s="160"/>
      <c r="C304" s="1216"/>
      <c r="D304" s="1216"/>
      <c r="E304" s="1216"/>
      <c r="F304" s="1216"/>
      <c r="G304" s="1216"/>
      <c r="H304" s="1216"/>
      <c r="I304" s="1216"/>
      <c r="J304" s="56"/>
      <c r="K304" s="56"/>
      <c r="L304" s="56"/>
      <c r="M304" s="57"/>
      <c r="N304" s="958"/>
      <c r="O304" s="273"/>
      <c r="P304" s="273"/>
    </row>
    <row r="305" spans="2:16" x14ac:dyDescent="0.2">
      <c r="B305" s="160"/>
      <c r="C305" s="1216"/>
      <c r="D305" s="1216"/>
      <c r="E305" s="1216"/>
      <c r="F305" s="1216"/>
      <c r="G305" s="1216"/>
      <c r="H305" s="1216"/>
      <c r="I305" s="1216"/>
      <c r="J305" s="56"/>
      <c r="K305" s="56"/>
      <c r="L305" s="56"/>
      <c r="M305" s="57"/>
      <c r="N305" s="57"/>
      <c r="O305" s="273"/>
      <c r="P305" s="273"/>
    </row>
    <row r="306" spans="2:16" x14ac:dyDescent="0.2">
      <c r="B306" s="160"/>
      <c r="C306" s="1216"/>
      <c r="D306" s="1216"/>
      <c r="E306" s="1216"/>
      <c r="F306" s="1216"/>
      <c r="G306" s="1216"/>
      <c r="H306" s="1216"/>
      <c r="I306" s="1216"/>
      <c r="J306" s="56"/>
      <c r="K306" s="56"/>
      <c r="L306" s="56"/>
      <c r="M306" s="57"/>
      <c r="N306" s="57"/>
      <c r="O306" s="273"/>
      <c r="P306" s="273"/>
    </row>
    <row r="307" spans="2:16" x14ac:dyDescent="0.2">
      <c r="B307" s="165"/>
      <c r="C307" s="1216"/>
      <c r="D307" s="1216"/>
      <c r="E307" s="1216"/>
      <c r="F307" s="1216"/>
      <c r="G307" s="1216"/>
      <c r="H307" s="1216"/>
      <c r="I307" s="1216"/>
      <c r="J307" s="56"/>
      <c r="K307" s="56"/>
      <c r="L307" s="56"/>
      <c r="M307" s="57"/>
      <c r="N307" s="57"/>
      <c r="O307" s="273"/>
      <c r="P307" s="273"/>
    </row>
    <row r="308" spans="2:16" x14ac:dyDescent="0.2">
      <c r="B308" s="160"/>
      <c r="C308" s="1216"/>
      <c r="D308" s="1216"/>
      <c r="E308" s="1216"/>
      <c r="F308" s="1216"/>
      <c r="G308" s="1216"/>
      <c r="H308" s="1216"/>
      <c r="I308" s="1216"/>
      <c r="J308" s="56"/>
      <c r="K308" s="56"/>
      <c r="L308" s="56"/>
      <c r="M308" s="57"/>
      <c r="N308" s="57"/>
      <c r="O308" s="273"/>
      <c r="P308" s="273"/>
    </row>
    <row r="309" spans="2:16" x14ac:dyDescent="0.2">
      <c r="B309" s="165"/>
      <c r="C309" s="1216"/>
      <c r="D309" s="1216"/>
      <c r="E309" s="1216"/>
      <c r="F309" s="1216"/>
      <c r="G309" s="1216"/>
      <c r="H309" s="1216"/>
      <c r="I309" s="1216"/>
      <c r="J309" s="56"/>
      <c r="K309" s="56"/>
      <c r="L309" s="56"/>
      <c r="M309" s="57"/>
      <c r="N309" s="57"/>
      <c r="O309" s="273"/>
      <c r="P309" s="273"/>
    </row>
    <row r="310" spans="2:16" x14ac:dyDescent="0.2">
      <c r="B310" s="165"/>
      <c r="C310" s="1216"/>
      <c r="D310" s="1216"/>
      <c r="E310" s="1216"/>
      <c r="F310" s="1216"/>
      <c r="G310" s="1216"/>
      <c r="H310" s="1216"/>
      <c r="I310" s="1216"/>
      <c r="J310" s="56"/>
      <c r="K310" s="56"/>
      <c r="L310" s="56"/>
      <c r="M310" s="57"/>
      <c r="N310" s="57"/>
      <c r="O310" s="273"/>
      <c r="P310" s="273"/>
    </row>
    <row r="311" spans="2:16" x14ac:dyDescent="0.2">
      <c r="B311" s="165"/>
      <c r="C311" s="1216"/>
      <c r="D311" s="1216"/>
      <c r="E311" s="1216"/>
      <c r="F311" s="1216"/>
      <c r="G311" s="1216"/>
      <c r="H311" s="1216"/>
      <c r="I311" s="1216"/>
      <c r="J311" s="56"/>
      <c r="K311" s="56"/>
      <c r="L311" s="56"/>
      <c r="M311" s="57"/>
      <c r="N311" s="57"/>
      <c r="O311" s="273"/>
      <c r="P311" s="273"/>
    </row>
    <row r="312" spans="2:16" x14ac:dyDescent="0.2">
      <c r="B312" s="160"/>
      <c r="C312" s="1216"/>
      <c r="D312" s="1216"/>
      <c r="E312" s="1216"/>
      <c r="F312" s="1216"/>
      <c r="G312" s="1216"/>
      <c r="H312" s="1216"/>
      <c r="I312" s="1216"/>
      <c r="J312" s="56"/>
      <c r="K312" s="56"/>
      <c r="L312" s="56"/>
      <c r="M312" s="57"/>
      <c r="N312" s="57"/>
      <c r="O312" s="273"/>
      <c r="P312" s="273"/>
    </row>
    <row r="313" spans="2:16" ht="12.75" customHeight="1" x14ac:dyDescent="0.2">
      <c r="B313" s="165"/>
      <c r="C313" s="1220"/>
      <c r="D313" s="1220"/>
      <c r="E313" s="1220"/>
      <c r="F313" s="1220"/>
      <c r="G313" s="1220"/>
      <c r="H313" s="1220"/>
      <c r="I313" s="1220"/>
      <c r="J313" s="961"/>
      <c r="K313" s="961"/>
      <c r="L313" s="961"/>
      <c r="M313" s="57"/>
      <c r="N313" s="292"/>
      <c r="O313" s="966"/>
      <c r="P313" s="966"/>
    </row>
    <row r="314" spans="2:16" x14ac:dyDescent="0.2">
      <c r="B314" s="165"/>
      <c r="C314" s="1216"/>
      <c r="D314" s="1216"/>
      <c r="E314" s="1216"/>
      <c r="F314" s="1216"/>
      <c r="G314" s="1216"/>
      <c r="H314" s="1216"/>
      <c r="I314" s="1216"/>
      <c r="J314" s="56"/>
      <c r="K314" s="56"/>
      <c r="L314" s="56"/>
      <c r="M314" s="57"/>
      <c r="N314" s="57"/>
      <c r="O314" s="273"/>
      <c r="P314" s="273"/>
    </row>
    <row r="315" spans="2:16" x14ac:dyDescent="0.2">
      <c r="B315" s="165"/>
      <c r="C315" s="1216"/>
      <c r="D315" s="1216"/>
      <c r="E315" s="1216"/>
      <c r="F315" s="1216"/>
      <c r="G315" s="1216"/>
      <c r="H315" s="1216"/>
      <c r="I315" s="1216"/>
      <c r="J315" s="56"/>
      <c r="K315" s="56"/>
      <c r="L315" s="56"/>
      <c r="M315" s="57"/>
      <c r="N315" s="57"/>
      <c r="O315" s="273"/>
      <c r="P315" s="273"/>
    </row>
    <row r="316" spans="2:16" x14ac:dyDescent="0.2">
      <c r="B316" s="160"/>
      <c r="C316" s="1216"/>
      <c r="D316" s="1216"/>
      <c r="E316" s="1216"/>
      <c r="F316" s="1216"/>
      <c r="G316" s="1216"/>
      <c r="H316" s="1216"/>
      <c r="I316" s="1216"/>
      <c r="J316" s="56"/>
      <c r="K316" s="56"/>
      <c r="L316" s="56"/>
      <c r="M316" s="57"/>
      <c r="N316" s="57"/>
      <c r="O316" s="273"/>
      <c r="P316" s="273"/>
    </row>
    <row r="317" spans="2:16" x14ac:dyDescent="0.2">
      <c r="B317" s="165"/>
      <c r="C317" s="1216"/>
      <c r="D317" s="1216"/>
      <c r="E317" s="1216"/>
      <c r="F317" s="1216"/>
      <c r="G317" s="1216"/>
      <c r="H317" s="1216"/>
      <c r="I317" s="1216"/>
      <c r="J317" s="56"/>
      <c r="K317" s="56"/>
      <c r="L317" s="56"/>
      <c r="M317" s="57"/>
      <c r="N317" s="57"/>
      <c r="O317" s="273"/>
      <c r="P317" s="273"/>
    </row>
    <row r="318" spans="2:16" x14ac:dyDescent="0.2">
      <c r="B318" s="160"/>
      <c r="C318" s="1216"/>
      <c r="D318" s="1216"/>
      <c r="E318" s="1216"/>
      <c r="F318" s="1216"/>
      <c r="G318" s="1216"/>
      <c r="H318" s="1216"/>
      <c r="I318" s="1216"/>
      <c r="J318" s="56"/>
      <c r="K318" s="56"/>
      <c r="L318" s="56"/>
      <c r="M318" s="57"/>
      <c r="N318" s="57"/>
      <c r="O318" s="273"/>
      <c r="P318" s="273"/>
    </row>
    <row r="319" spans="2:16" x14ac:dyDescent="0.2">
      <c r="B319" s="160"/>
      <c r="C319" s="1216"/>
      <c r="D319" s="1216"/>
      <c r="E319" s="1216"/>
      <c r="F319" s="1216"/>
      <c r="G319" s="1216"/>
      <c r="H319" s="1216"/>
      <c r="I319" s="1216"/>
      <c r="J319" s="56"/>
      <c r="K319" s="56"/>
      <c r="L319" s="56"/>
      <c r="M319" s="57"/>
      <c r="N319" s="57"/>
      <c r="O319" s="273"/>
      <c r="P319" s="273"/>
    </row>
    <row r="320" spans="2:16" x14ac:dyDescent="0.2">
      <c r="B320" s="160"/>
      <c r="C320" s="1216"/>
      <c r="D320" s="1216"/>
      <c r="E320" s="1216"/>
      <c r="F320" s="1216"/>
      <c r="G320" s="1216"/>
      <c r="H320" s="1216"/>
      <c r="I320" s="1216"/>
      <c r="J320" s="56"/>
      <c r="K320" s="56"/>
      <c r="L320" s="56"/>
      <c r="M320" s="57"/>
      <c r="N320" s="57"/>
      <c r="O320" s="273"/>
      <c r="P320" s="273"/>
    </row>
    <row r="321" spans="2:16" x14ac:dyDescent="0.2">
      <c r="B321" s="160"/>
      <c r="C321" s="1216"/>
      <c r="D321" s="1216"/>
      <c r="E321" s="1216"/>
      <c r="F321" s="1216"/>
      <c r="G321" s="1216"/>
      <c r="H321" s="1216"/>
      <c r="I321" s="1216"/>
      <c r="J321" s="56"/>
      <c r="K321" s="56"/>
      <c r="L321" s="56"/>
      <c r="M321" s="57"/>
      <c r="N321" s="57"/>
      <c r="O321" s="273"/>
      <c r="P321" s="273"/>
    </row>
    <row r="322" spans="2:16" x14ac:dyDescent="0.2">
      <c r="B322" s="55"/>
      <c r="C322" s="1216"/>
      <c r="D322" s="1216"/>
      <c r="E322" s="1216"/>
      <c r="F322" s="1216"/>
      <c r="G322" s="1216"/>
      <c r="H322" s="1216"/>
      <c r="I322" s="1216"/>
      <c r="J322" s="56"/>
      <c r="K322" s="56"/>
      <c r="L322" s="56"/>
      <c r="M322" s="57"/>
      <c r="N322" s="57"/>
      <c r="O322" s="273"/>
      <c r="P322" s="273"/>
    </row>
    <row r="323" spans="2:16" x14ac:dyDescent="0.2">
      <c r="B323" s="55"/>
      <c r="C323" s="1216"/>
      <c r="D323" s="1216"/>
      <c r="E323" s="1216"/>
      <c r="F323" s="1216"/>
      <c r="G323" s="1216"/>
      <c r="H323" s="1216"/>
      <c r="I323" s="1216"/>
      <c r="J323" s="56"/>
      <c r="K323" s="56"/>
      <c r="L323" s="56"/>
      <c r="M323" s="57"/>
      <c r="N323" s="57"/>
      <c r="O323" s="273"/>
      <c r="P323" s="273"/>
    </row>
    <row r="324" spans="2:16" x14ac:dyDescent="0.2">
      <c r="B324" s="55"/>
      <c r="C324" s="1216"/>
      <c r="D324" s="1216"/>
      <c r="E324" s="1216"/>
      <c r="F324" s="1216"/>
      <c r="G324" s="1216"/>
      <c r="H324" s="1216"/>
      <c r="I324" s="1216"/>
      <c r="J324" s="56"/>
      <c r="K324" s="56"/>
      <c r="L324" s="56"/>
      <c r="M324" s="57"/>
      <c r="N324" s="57"/>
      <c r="O324" s="273"/>
      <c r="P324" s="273"/>
    </row>
    <row r="325" spans="2:16" x14ac:dyDescent="0.2">
      <c r="B325" s="55"/>
      <c r="C325" s="1216"/>
      <c r="D325" s="1216"/>
      <c r="E325" s="1216"/>
      <c r="F325" s="1216"/>
      <c r="G325" s="1216"/>
      <c r="H325" s="1216"/>
      <c r="I325" s="1216"/>
      <c r="J325" s="56"/>
      <c r="K325" s="56"/>
      <c r="L325" s="56"/>
      <c r="M325" s="57"/>
      <c r="N325" s="57"/>
      <c r="O325" s="273"/>
      <c r="P325" s="273"/>
    </row>
    <row r="326" spans="2:16" x14ac:dyDescent="0.2">
      <c r="B326" s="55"/>
      <c r="C326" s="1216"/>
      <c r="D326" s="1216"/>
      <c r="E326" s="1216"/>
      <c r="F326" s="1216"/>
      <c r="G326" s="1216"/>
      <c r="H326" s="1216"/>
      <c r="I326" s="1216"/>
      <c r="J326" s="56"/>
      <c r="K326" s="56"/>
      <c r="L326" s="56"/>
      <c r="M326" s="57"/>
      <c r="N326" s="57"/>
      <c r="O326" s="273"/>
      <c r="P326" s="273"/>
    </row>
    <row r="327" spans="2:16" x14ac:dyDescent="0.2">
      <c r="B327" s="55"/>
      <c r="C327" s="1216"/>
      <c r="D327" s="1216"/>
      <c r="E327" s="1216"/>
      <c r="F327" s="1216"/>
      <c r="G327" s="1216"/>
      <c r="H327" s="1216"/>
      <c r="I327" s="1216"/>
      <c r="J327" s="56"/>
      <c r="K327" s="56"/>
      <c r="L327" s="56"/>
      <c r="M327" s="57"/>
      <c r="N327" s="57"/>
      <c r="O327" s="273"/>
      <c r="P327" s="273"/>
    </row>
    <row r="328" spans="2:16" x14ac:dyDescent="0.2">
      <c r="B328" s="55"/>
      <c r="C328" s="1216"/>
      <c r="D328" s="1216"/>
      <c r="E328" s="1216"/>
      <c r="F328" s="1216"/>
      <c r="G328" s="1216"/>
      <c r="H328" s="1216"/>
      <c r="I328" s="1216"/>
      <c r="J328" s="56"/>
      <c r="K328" s="56"/>
      <c r="L328" s="56"/>
      <c r="M328" s="57"/>
      <c r="N328" s="57"/>
      <c r="O328" s="273"/>
      <c r="P328" s="273"/>
    </row>
    <row r="329" spans="2:16" x14ac:dyDescent="0.2">
      <c r="B329" s="55"/>
      <c r="C329" s="1216"/>
      <c r="D329" s="1216"/>
      <c r="E329" s="1216"/>
      <c r="F329" s="1216"/>
      <c r="G329" s="1216"/>
      <c r="H329" s="1216"/>
      <c r="I329" s="1216"/>
      <c r="J329" s="56"/>
      <c r="K329" s="56"/>
      <c r="L329" s="56"/>
      <c r="M329" s="57"/>
      <c r="N329" s="57"/>
      <c r="O329" s="273"/>
      <c r="P329" s="273"/>
    </row>
    <row r="330" spans="2:16" x14ac:dyDescent="0.2">
      <c r="B330" s="55"/>
      <c r="C330" s="1216"/>
      <c r="D330" s="1216"/>
      <c r="E330" s="1216"/>
      <c r="F330" s="1216"/>
      <c r="G330" s="1216"/>
      <c r="H330" s="1216"/>
      <c r="I330" s="1216"/>
      <c r="J330" s="56"/>
      <c r="K330" s="56"/>
      <c r="L330" s="56"/>
      <c r="M330" s="57"/>
      <c r="N330" s="57"/>
      <c r="O330" s="273"/>
      <c r="P330" s="273"/>
    </row>
    <row r="331" spans="2:16" x14ac:dyDescent="0.2">
      <c r="B331" s="55"/>
      <c r="C331" s="1216"/>
      <c r="D331" s="1216"/>
      <c r="E331" s="1216"/>
      <c r="F331" s="1216"/>
      <c r="G331" s="1216"/>
      <c r="H331" s="1216"/>
      <c r="I331" s="1216"/>
      <c r="J331" s="56"/>
      <c r="K331" s="56"/>
      <c r="L331" s="56"/>
      <c r="M331" s="57"/>
      <c r="N331" s="57"/>
      <c r="O331" s="273"/>
      <c r="P331" s="273"/>
    </row>
    <row r="332" spans="2:16" x14ac:dyDescent="0.2">
      <c r="B332" s="55"/>
      <c r="C332" s="1216"/>
      <c r="D332" s="1216"/>
      <c r="E332" s="1216"/>
      <c r="F332" s="1216"/>
      <c r="G332" s="1216"/>
      <c r="H332" s="1216"/>
      <c r="I332" s="1216"/>
      <c r="J332" s="56"/>
      <c r="K332" s="56"/>
      <c r="L332" s="56"/>
      <c r="M332" s="57"/>
      <c r="N332" s="57"/>
      <c r="O332" s="273"/>
      <c r="P332" s="273"/>
    </row>
    <row r="333" spans="2:16" x14ac:dyDescent="0.2">
      <c r="B333" s="55"/>
      <c r="C333" s="1216"/>
      <c r="D333" s="1216"/>
      <c r="E333" s="1216"/>
      <c r="F333" s="1216"/>
      <c r="G333" s="1216"/>
      <c r="H333" s="1216"/>
      <c r="I333" s="1216"/>
      <c r="J333" s="56"/>
      <c r="K333" s="56"/>
      <c r="L333" s="56"/>
      <c r="M333" s="57"/>
      <c r="N333" s="57"/>
      <c r="O333" s="273"/>
      <c r="P333" s="273"/>
    </row>
    <row r="334" spans="2:16" x14ac:dyDescent="0.2">
      <c r="B334" s="55"/>
      <c r="C334" s="1216"/>
      <c r="D334" s="1216"/>
      <c r="E334" s="1216"/>
      <c r="F334" s="1216"/>
      <c r="G334" s="1216"/>
      <c r="H334" s="1216"/>
      <c r="I334" s="1216"/>
      <c r="J334" s="56"/>
      <c r="K334" s="56"/>
      <c r="L334" s="56"/>
      <c r="M334" s="57"/>
      <c r="N334" s="57"/>
      <c r="O334" s="273"/>
      <c r="P334" s="273"/>
    </row>
    <row r="335" spans="2:16" x14ac:dyDescent="0.2">
      <c r="B335" s="55"/>
      <c r="C335" s="1216"/>
      <c r="D335" s="1216"/>
      <c r="E335" s="1216"/>
      <c r="F335" s="1216"/>
      <c r="G335" s="1216"/>
      <c r="H335" s="1216"/>
      <c r="I335" s="1216"/>
      <c r="J335" s="56"/>
      <c r="K335" s="56"/>
      <c r="L335" s="56"/>
      <c r="M335" s="57"/>
      <c r="N335" s="993"/>
      <c r="O335" s="273"/>
      <c r="P335" s="273"/>
    </row>
    <row r="336" spans="2:16" x14ac:dyDescent="0.2">
      <c r="B336" s="55"/>
      <c r="C336" s="1216"/>
      <c r="D336" s="1216"/>
      <c r="E336" s="1216"/>
      <c r="F336" s="1216"/>
      <c r="G336" s="1216"/>
      <c r="H336" s="1216"/>
      <c r="I336" s="1216"/>
      <c r="J336" s="56"/>
      <c r="K336" s="56"/>
      <c r="L336" s="56"/>
      <c r="M336" s="57"/>
      <c r="N336" s="57"/>
      <c r="O336" s="273"/>
      <c r="P336" s="273"/>
    </row>
    <row r="337" spans="1:16" x14ac:dyDescent="0.2">
      <c r="B337" s="55"/>
      <c r="C337" s="1216"/>
      <c r="D337" s="1216"/>
      <c r="E337" s="1216"/>
      <c r="F337" s="1216"/>
      <c r="G337" s="1216"/>
      <c r="H337" s="1216"/>
      <c r="I337" s="1216"/>
      <c r="J337" s="56"/>
      <c r="K337" s="56"/>
      <c r="L337" s="56"/>
      <c r="M337" s="57"/>
      <c r="N337" s="57"/>
      <c r="O337" s="273"/>
      <c r="P337" s="273"/>
    </row>
    <row r="338" spans="1:16" x14ac:dyDescent="0.2">
      <c r="A338" s="242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7"/>
      <c r="N338" s="985"/>
      <c r="O338" s="982"/>
      <c r="P338" s="982"/>
    </row>
    <row r="339" spans="1:16" x14ac:dyDescent="0.2">
      <c r="A339" s="242"/>
      <c r="B339" s="956"/>
      <c r="C339" s="956"/>
      <c r="D339" s="956"/>
      <c r="E339" s="956"/>
      <c r="F339" s="956"/>
      <c r="G339" s="956"/>
      <c r="H339" s="956"/>
      <c r="I339" s="956"/>
      <c r="J339" s="956"/>
      <c r="K339" s="956"/>
      <c r="L339" s="956"/>
      <c r="M339" s="981"/>
      <c r="N339" s="985"/>
      <c r="O339" s="982"/>
      <c r="P339" s="982"/>
    </row>
    <row r="340" spans="1:16" x14ac:dyDescent="0.2">
      <c r="A340" s="242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7"/>
      <c r="N340" s="985"/>
      <c r="O340" s="982"/>
      <c r="P340" s="982"/>
    </row>
    <row r="341" spans="1:16" x14ac:dyDescent="0.2">
      <c r="A341" s="242"/>
      <c r="B341" s="956"/>
      <c r="C341" s="956"/>
      <c r="D341" s="956"/>
      <c r="E341" s="956"/>
      <c r="F341" s="956"/>
      <c r="G341" s="956"/>
      <c r="H341" s="956"/>
      <c r="I341" s="956"/>
      <c r="J341" s="956"/>
      <c r="K341" s="956"/>
      <c r="L341" s="956"/>
      <c r="M341" s="981"/>
      <c r="N341" s="985"/>
      <c r="O341" s="982"/>
      <c r="P341" s="982"/>
    </row>
    <row r="342" spans="1:16" x14ac:dyDescent="0.2">
      <c r="A342" s="22"/>
      <c r="B342" s="1216"/>
      <c r="C342" s="1216"/>
      <c r="D342" s="1216"/>
      <c r="E342" s="1216"/>
      <c r="F342" s="1216"/>
      <c r="G342" s="1216"/>
      <c r="H342" s="56"/>
      <c r="I342" s="56"/>
      <c r="J342" s="56"/>
      <c r="K342" s="56"/>
      <c r="L342" s="56"/>
      <c r="M342" s="57"/>
      <c r="N342" s="958"/>
      <c r="O342" s="281"/>
      <c r="P342" s="281"/>
    </row>
    <row r="343" spans="1:16" x14ac:dyDescent="0.2">
      <c r="A343" s="22"/>
      <c r="B343" s="1216"/>
      <c r="C343" s="1216"/>
      <c r="D343" s="1216"/>
      <c r="E343" s="1216"/>
      <c r="F343" s="1216"/>
      <c r="G343" s="1216"/>
      <c r="H343" s="56"/>
      <c r="I343" s="56"/>
      <c r="J343" s="56"/>
      <c r="K343" s="56"/>
      <c r="L343" s="56"/>
      <c r="M343" s="57"/>
      <c r="N343" s="958"/>
      <c r="O343" s="281"/>
      <c r="P343" s="281"/>
    </row>
    <row r="344" spans="1:16" x14ac:dyDescent="0.2">
      <c r="A344" s="22"/>
      <c r="B344" s="1216"/>
      <c r="C344" s="1216"/>
      <c r="D344" s="1216"/>
      <c r="E344" s="1216"/>
      <c r="F344" s="1216"/>
      <c r="G344" s="1216"/>
      <c r="H344" s="56"/>
      <c r="I344" s="56"/>
      <c r="J344" s="56"/>
      <c r="K344" s="56"/>
      <c r="L344" s="56"/>
      <c r="M344" s="57"/>
      <c r="N344" s="958"/>
      <c r="O344" s="281"/>
      <c r="P344" s="281"/>
    </row>
    <row r="345" spans="1:16" x14ac:dyDescent="0.2">
      <c r="A345" s="22"/>
      <c r="B345" s="1216"/>
      <c r="C345" s="1216"/>
      <c r="D345" s="1216"/>
      <c r="E345" s="1216"/>
      <c r="F345" s="1216"/>
      <c r="G345" s="1216"/>
      <c r="H345" s="56"/>
      <c r="I345" s="56"/>
      <c r="J345" s="56"/>
      <c r="K345" s="56"/>
      <c r="L345" s="56"/>
      <c r="M345" s="57"/>
      <c r="N345" s="967"/>
      <c r="O345" s="281"/>
      <c r="P345" s="281"/>
    </row>
    <row r="346" spans="1:16" x14ac:dyDescent="0.2">
      <c r="A346" s="22"/>
      <c r="B346" s="1216"/>
      <c r="C346" s="1216"/>
      <c r="D346" s="1216"/>
      <c r="E346" s="1216"/>
      <c r="F346" s="1216"/>
      <c r="G346" s="1216"/>
      <c r="H346" s="56"/>
      <c r="I346" s="56"/>
      <c r="J346" s="56"/>
      <c r="K346" s="56"/>
      <c r="L346" s="56"/>
      <c r="M346" s="57"/>
      <c r="N346" s="967"/>
      <c r="O346" s="281"/>
      <c r="P346" s="281"/>
    </row>
    <row r="347" spans="1:16" x14ac:dyDescent="0.2">
      <c r="A347" s="28"/>
      <c r="B347" s="1216"/>
      <c r="C347" s="1216"/>
      <c r="D347" s="1216"/>
      <c r="E347" s="1216"/>
      <c r="F347" s="1216"/>
      <c r="G347" s="1216"/>
      <c r="H347" s="56"/>
      <c r="I347" s="56"/>
      <c r="J347" s="56"/>
      <c r="K347" s="56"/>
      <c r="L347" s="56"/>
      <c r="M347" s="57"/>
      <c r="N347" s="57"/>
      <c r="O347" s="281"/>
      <c r="P347" s="281"/>
    </row>
    <row r="348" spans="1:16" x14ac:dyDescent="0.2">
      <c r="A348" s="22"/>
      <c r="B348" s="1216"/>
      <c r="C348" s="1216"/>
      <c r="D348" s="1216"/>
      <c r="E348" s="1216"/>
      <c r="F348" s="1216"/>
      <c r="G348" s="1216"/>
      <c r="H348" s="56"/>
      <c r="I348" s="56"/>
      <c r="J348" s="56"/>
      <c r="K348" s="56"/>
      <c r="L348" s="56"/>
      <c r="M348" s="57"/>
      <c r="N348" s="57"/>
      <c r="O348" s="281"/>
      <c r="P348" s="281"/>
    </row>
    <row r="349" spans="1:16" x14ac:dyDescent="0.2">
      <c r="A349" s="22"/>
      <c r="B349" s="1216"/>
      <c r="C349" s="1216"/>
      <c r="D349" s="1216"/>
      <c r="E349" s="1216"/>
      <c r="F349" s="1216"/>
      <c r="G349" s="1216"/>
      <c r="H349" s="56"/>
      <c r="I349" s="56"/>
      <c r="J349" s="56"/>
      <c r="K349" s="56"/>
      <c r="L349" s="56"/>
      <c r="M349" s="57"/>
      <c r="N349" s="57"/>
      <c r="O349" s="281"/>
      <c r="P349" s="281"/>
    </row>
    <row r="350" spans="1:16" x14ac:dyDescent="0.2">
      <c r="A350" s="27"/>
      <c r="B350" s="1216"/>
      <c r="C350" s="1216"/>
      <c r="D350" s="1216"/>
      <c r="E350" s="1216"/>
      <c r="F350" s="1216"/>
      <c r="G350" s="1216"/>
      <c r="H350" s="56"/>
      <c r="I350" s="56"/>
      <c r="J350" s="56"/>
      <c r="K350" s="56"/>
      <c r="L350" s="56"/>
      <c r="M350" s="57"/>
      <c r="N350" s="57"/>
      <c r="O350" s="281"/>
      <c r="P350" s="281"/>
    </row>
    <row r="351" spans="1:16" x14ac:dyDescent="0.2">
      <c r="A351" s="27"/>
      <c r="B351" s="1216"/>
      <c r="C351" s="1216"/>
      <c r="D351" s="1216"/>
      <c r="E351" s="1216"/>
      <c r="F351" s="1216"/>
      <c r="G351" s="1216"/>
      <c r="H351" s="56"/>
      <c r="I351" s="56"/>
      <c r="J351" s="56"/>
      <c r="K351" s="56"/>
      <c r="L351" s="56"/>
      <c r="M351" s="57"/>
      <c r="N351" s="57"/>
      <c r="O351" s="281"/>
      <c r="P351" s="281"/>
    </row>
    <row r="352" spans="1:16" x14ac:dyDescent="0.2">
      <c r="A352" s="22"/>
      <c r="B352" s="1216"/>
      <c r="C352" s="1216"/>
      <c r="D352" s="1216"/>
      <c r="E352" s="1216"/>
      <c r="F352" s="1216"/>
      <c r="G352" s="1216"/>
      <c r="H352" s="56"/>
      <c r="I352" s="56"/>
      <c r="J352" s="56"/>
      <c r="K352" s="56"/>
      <c r="L352" s="56"/>
      <c r="M352" s="57"/>
      <c r="N352" s="57"/>
      <c r="O352" s="281"/>
      <c r="P352" s="281"/>
    </row>
    <row r="353" spans="1:16" x14ac:dyDescent="0.2">
      <c r="A353" s="22"/>
      <c r="B353" s="1216"/>
      <c r="C353" s="1216"/>
      <c r="D353" s="1216"/>
      <c r="E353" s="1216"/>
      <c r="F353" s="1216"/>
      <c r="G353" s="1216"/>
      <c r="H353" s="56"/>
      <c r="I353" s="56"/>
      <c r="J353" s="56"/>
      <c r="K353" s="56"/>
      <c r="L353" s="56"/>
      <c r="M353" s="57"/>
      <c r="N353" s="57"/>
      <c r="O353" s="281"/>
      <c r="P353" s="281"/>
    </row>
    <row r="354" spans="1:16" x14ac:dyDescent="0.2">
      <c r="A354" s="22"/>
      <c r="B354" s="1216"/>
      <c r="C354" s="1216"/>
      <c r="D354" s="1216"/>
      <c r="E354" s="1216"/>
      <c r="F354" s="1216"/>
      <c r="G354" s="1216"/>
      <c r="H354" s="56"/>
      <c r="I354" s="56"/>
      <c r="J354" s="56"/>
      <c r="K354" s="56"/>
      <c r="L354" s="56"/>
      <c r="M354" s="57"/>
      <c r="N354" s="57"/>
      <c r="O354" s="281"/>
      <c r="P354" s="281"/>
    </row>
    <row r="355" spans="1:16" x14ac:dyDescent="0.2">
      <c r="A355" s="22"/>
      <c r="B355" s="1217"/>
      <c r="C355" s="1217"/>
      <c r="D355" s="1217"/>
      <c r="E355" s="1217"/>
      <c r="F355" s="1217"/>
      <c r="G355" s="1217"/>
      <c r="H355" s="56"/>
      <c r="I355" s="56"/>
      <c r="J355" s="56"/>
      <c r="K355" s="56"/>
      <c r="L355" s="56"/>
      <c r="M355" s="57"/>
      <c r="N355" s="57"/>
      <c r="O355" s="281"/>
      <c r="P355" s="281"/>
    </row>
    <row r="356" spans="1:16" x14ac:dyDescent="0.2">
      <c r="A356" s="27"/>
      <c r="B356" s="1216"/>
      <c r="C356" s="1216"/>
      <c r="D356" s="1216"/>
      <c r="E356" s="1216"/>
      <c r="F356" s="1216"/>
      <c r="G356" s="1216"/>
      <c r="H356" s="56"/>
      <c r="I356" s="56"/>
      <c r="J356" s="56"/>
      <c r="K356" s="56"/>
      <c r="L356" s="56"/>
      <c r="M356" s="57"/>
      <c r="N356" s="57"/>
      <c r="O356" s="281"/>
      <c r="P356" s="281"/>
    </row>
    <row r="357" spans="1:16" x14ac:dyDescent="0.2">
      <c r="A357" s="27"/>
      <c r="B357" s="1216"/>
      <c r="C357" s="1216"/>
      <c r="D357" s="1216"/>
      <c r="E357" s="1216"/>
      <c r="F357" s="1216"/>
      <c r="G357" s="1216"/>
      <c r="H357" s="56"/>
      <c r="I357" s="56"/>
      <c r="J357" s="56"/>
      <c r="K357" s="56"/>
      <c r="L357" s="56"/>
      <c r="M357" s="57"/>
      <c r="N357" s="57"/>
      <c r="O357" s="281"/>
      <c r="P357" s="281"/>
    </row>
    <row r="358" spans="1:16" x14ac:dyDescent="0.2">
      <c r="A358" s="27"/>
      <c r="B358" s="1216"/>
      <c r="C358" s="1216"/>
      <c r="D358" s="1216"/>
      <c r="E358" s="1216"/>
      <c r="F358" s="1216"/>
      <c r="G358" s="1216"/>
      <c r="H358" s="56"/>
      <c r="I358" s="56"/>
      <c r="J358" s="56"/>
      <c r="K358" s="56"/>
      <c r="L358" s="56"/>
      <c r="M358" s="57"/>
      <c r="N358" s="57"/>
      <c r="O358" s="281"/>
      <c r="P358" s="281"/>
    </row>
    <row r="359" spans="1:16" x14ac:dyDescent="0.2">
      <c r="A359" s="27"/>
      <c r="B359" s="1216"/>
      <c r="C359" s="1216"/>
      <c r="D359" s="1216"/>
      <c r="E359" s="1216"/>
      <c r="F359" s="1216"/>
      <c r="G359" s="1216"/>
      <c r="H359" s="56"/>
      <c r="I359" s="56"/>
      <c r="J359" s="56"/>
      <c r="K359" s="56"/>
      <c r="L359" s="56"/>
      <c r="M359" s="57"/>
      <c r="N359" s="57"/>
      <c r="O359" s="281"/>
      <c r="P359" s="281"/>
    </row>
    <row r="360" spans="1:16" x14ac:dyDescent="0.2">
      <c r="A360" s="22"/>
      <c r="B360" s="1216"/>
      <c r="C360" s="1216"/>
      <c r="D360" s="1216"/>
      <c r="E360" s="1216"/>
      <c r="F360" s="1216"/>
      <c r="G360" s="1216"/>
      <c r="H360" s="56"/>
      <c r="I360" s="56"/>
      <c r="J360" s="56"/>
      <c r="K360" s="56"/>
      <c r="L360" s="56"/>
      <c r="M360" s="57"/>
      <c r="N360" s="57"/>
      <c r="O360" s="281"/>
      <c r="P360" s="281"/>
    </row>
    <row r="361" spans="1:16" x14ac:dyDescent="0.2">
      <c r="A361" s="22"/>
      <c r="B361" s="1216"/>
      <c r="C361" s="1216"/>
      <c r="D361" s="1216"/>
      <c r="E361" s="1216"/>
      <c r="F361" s="1216"/>
      <c r="G361" s="1216"/>
      <c r="H361" s="56"/>
      <c r="I361" s="56"/>
      <c r="J361" s="56"/>
      <c r="K361" s="56"/>
      <c r="L361" s="56"/>
      <c r="M361" s="57"/>
      <c r="N361" s="57"/>
      <c r="O361" s="281"/>
      <c r="P361" s="281"/>
    </row>
    <row r="362" spans="1:16" x14ac:dyDescent="0.2">
      <c r="A362" s="22"/>
      <c r="B362" s="1216"/>
      <c r="C362" s="1216"/>
      <c r="D362" s="1216"/>
      <c r="E362" s="1216"/>
      <c r="F362" s="1216"/>
      <c r="G362" s="1216"/>
      <c r="H362" s="56"/>
      <c r="I362" s="56"/>
      <c r="J362" s="56"/>
      <c r="K362" s="56"/>
      <c r="L362" s="56"/>
      <c r="M362" s="57"/>
      <c r="N362" s="57"/>
      <c r="O362" s="281"/>
      <c r="P362" s="281"/>
    </row>
    <row r="363" spans="1:16" x14ac:dyDescent="0.2">
      <c r="A363" s="22"/>
      <c r="B363" s="1217"/>
      <c r="C363" s="1217"/>
      <c r="D363" s="1217"/>
      <c r="E363" s="1217"/>
      <c r="F363" s="1217"/>
      <c r="G363" s="1217"/>
      <c r="H363" s="56"/>
      <c r="I363" s="56"/>
      <c r="J363" s="56"/>
      <c r="K363" s="56"/>
      <c r="L363" s="56"/>
      <c r="M363" s="57"/>
      <c r="N363" s="57"/>
      <c r="O363" s="281"/>
      <c r="P363" s="281"/>
    </row>
    <row r="364" spans="1:16" x14ac:dyDescent="0.2">
      <c r="A364" s="27"/>
      <c r="B364" s="1216"/>
      <c r="C364" s="1216"/>
      <c r="D364" s="1216"/>
      <c r="E364" s="1216"/>
      <c r="F364" s="1216"/>
      <c r="G364" s="1216"/>
      <c r="H364" s="56"/>
      <c r="I364" s="56"/>
      <c r="J364" s="56"/>
      <c r="K364" s="56"/>
      <c r="L364" s="56"/>
      <c r="M364" s="57"/>
      <c r="N364" s="57"/>
      <c r="O364" s="281"/>
      <c r="P364" s="281"/>
    </row>
    <row r="365" spans="1:16" x14ac:dyDescent="0.2">
      <c r="A365" s="27"/>
      <c r="B365" s="1216"/>
      <c r="C365" s="1216"/>
      <c r="D365" s="1216"/>
      <c r="E365" s="1216"/>
      <c r="F365" s="1216"/>
      <c r="G365" s="1216"/>
      <c r="H365" s="56"/>
      <c r="I365" s="56"/>
      <c r="J365" s="56"/>
      <c r="K365" s="56"/>
      <c r="L365" s="56"/>
      <c r="M365" s="57"/>
      <c r="N365" s="57"/>
      <c r="O365" s="281"/>
      <c r="P365" s="281"/>
    </row>
    <row r="366" spans="1:16" x14ac:dyDescent="0.2">
      <c r="A366" s="21"/>
      <c r="B366" s="1216"/>
      <c r="C366" s="1216"/>
      <c r="D366" s="1216"/>
      <c r="E366" s="1216"/>
      <c r="F366" s="1216"/>
      <c r="G366" s="1216"/>
      <c r="H366" s="56"/>
      <c r="I366" s="56"/>
      <c r="J366" s="56"/>
      <c r="K366" s="56"/>
      <c r="L366" s="56"/>
      <c r="M366" s="57"/>
      <c r="N366" s="57"/>
      <c r="O366" s="281"/>
      <c r="P366" s="281"/>
    </row>
    <row r="367" spans="1:16" x14ac:dyDescent="0.2">
      <c r="A367" s="27"/>
      <c r="B367" s="1216"/>
      <c r="C367" s="1216"/>
      <c r="D367" s="1216"/>
      <c r="E367" s="1216"/>
      <c r="F367" s="1216"/>
      <c r="G367" s="1216"/>
      <c r="H367" s="56"/>
      <c r="I367" s="56"/>
      <c r="J367" s="56"/>
      <c r="K367" s="56"/>
      <c r="L367" s="56"/>
      <c r="M367" s="57"/>
      <c r="N367" s="57"/>
      <c r="O367" s="281"/>
      <c r="P367" s="281"/>
    </row>
    <row r="368" spans="1:16" x14ac:dyDescent="0.2">
      <c r="A368" s="22"/>
      <c r="B368" s="1216"/>
      <c r="C368" s="1216"/>
      <c r="D368" s="1216"/>
      <c r="E368" s="1216"/>
      <c r="F368" s="1216"/>
      <c r="G368" s="1216"/>
      <c r="H368" s="56"/>
      <c r="I368" s="56"/>
      <c r="J368" s="56"/>
      <c r="K368" s="56"/>
      <c r="L368" s="56"/>
      <c r="M368" s="57"/>
      <c r="N368" s="57"/>
      <c r="O368" s="281"/>
      <c r="P368" s="281"/>
    </row>
    <row r="369" spans="1:16" x14ac:dyDescent="0.2">
      <c r="A369" s="22"/>
      <c r="B369" s="1216"/>
      <c r="C369" s="1216"/>
      <c r="D369" s="1216"/>
      <c r="E369" s="1216"/>
      <c r="F369" s="1216"/>
      <c r="G369" s="1216"/>
      <c r="H369" s="56"/>
      <c r="I369" s="56"/>
      <c r="J369" s="56"/>
      <c r="K369" s="56"/>
      <c r="L369" s="56"/>
      <c r="M369" s="57"/>
      <c r="N369" s="57"/>
      <c r="O369" s="281"/>
      <c r="P369" s="281"/>
    </row>
    <row r="370" spans="1:16" x14ac:dyDescent="0.2">
      <c r="A370" s="22"/>
      <c r="B370" s="1216"/>
      <c r="C370" s="1216"/>
      <c r="D370" s="1216"/>
      <c r="E370" s="1216"/>
      <c r="F370" s="1216"/>
      <c r="G370" s="1216"/>
      <c r="H370" s="56"/>
      <c r="I370" s="56"/>
      <c r="J370" s="56"/>
      <c r="K370" s="56"/>
      <c r="L370" s="56"/>
      <c r="M370" s="57"/>
      <c r="N370" s="57"/>
      <c r="O370" s="281"/>
      <c r="P370" s="281"/>
    </row>
    <row r="371" spans="1:16" x14ac:dyDescent="0.2">
      <c r="A371" s="27"/>
      <c r="B371" s="1216"/>
      <c r="C371" s="1216"/>
      <c r="D371" s="1216"/>
      <c r="E371" s="1216"/>
      <c r="F371" s="1216"/>
      <c r="G371" s="1216"/>
      <c r="H371" s="56"/>
      <c r="I371" s="56"/>
      <c r="J371" s="56"/>
      <c r="K371" s="56"/>
      <c r="L371" s="56"/>
      <c r="M371" s="57"/>
      <c r="N371" s="57"/>
      <c r="O371" s="281"/>
      <c r="P371" s="281"/>
    </row>
    <row r="372" spans="1:16" x14ac:dyDescent="0.2">
      <c r="A372" s="27"/>
      <c r="B372" s="1216"/>
      <c r="C372" s="1216"/>
      <c r="D372" s="1216"/>
      <c r="E372" s="1216"/>
      <c r="F372" s="1216"/>
      <c r="G372" s="1216"/>
      <c r="H372" s="56"/>
      <c r="I372" s="56"/>
      <c r="J372" s="56"/>
      <c r="K372" s="56"/>
      <c r="L372" s="56"/>
      <c r="M372" s="57"/>
      <c r="N372" s="57"/>
      <c r="O372" s="281"/>
      <c r="P372" s="281"/>
    </row>
    <row r="373" spans="1:16" x14ac:dyDescent="0.2">
      <c r="A373" s="27"/>
      <c r="B373" s="1216"/>
      <c r="C373" s="1216"/>
      <c r="D373" s="1216"/>
      <c r="E373" s="1216"/>
      <c r="F373" s="1216"/>
      <c r="G373" s="1216"/>
      <c r="H373" s="56"/>
      <c r="I373" s="56"/>
      <c r="J373" s="56"/>
      <c r="K373" s="56"/>
      <c r="L373" s="56"/>
      <c r="M373" s="57"/>
      <c r="N373" s="57"/>
      <c r="O373" s="281"/>
      <c r="P373" s="281"/>
    </row>
    <row r="374" spans="1:16" x14ac:dyDescent="0.2">
      <c r="A374" s="27"/>
      <c r="B374" s="1216"/>
      <c r="C374" s="1216"/>
      <c r="D374" s="1216"/>
      <c r="E374" s="1216"/>
      <c r="F374" s="1216"/>
      <c r="G374" s="1216"/>
      <c r="H374" s="56"/>
      <c r="I374" s="56"/>
      <c r="J374" s="56"/>
      <c r="K374" s="56"/>
      <c r="L374" s="56"/>
      <c r="M374" s="57"/>
      <c r="N374" s="57"/>
      <c r="O374" s="281"/>
      <c r="P374" s="281"/>
    </row>
    <row r="375" spans="1:16" x14ac:dyDescent="0.2">
      <c r="A375" s="27"/>
      <c r="B375" s="1216"/>
      <c r="C375" s="1216"/>
      <c r="D375" s="1216"/>
      <c r="E375" s="1216"/>
      <c r="F375" s="1216"/>
      <c r="G375" s="1216"/>
      <c r="H375" s="56"/>
      <c r="I375" s="56"/>
      <c r="J375" s="56"/>
      <c r="K375" s="56"/>
      <c r="L375" s="56"/>
      <c r="M375" s="57"/>
      <c r="N375" s="57"/>
      <c r="O375" s="281"/>
      <c r="P375" s="281"/>
    </row>
    <row r="376" spans="1:16" x14ac:dyDescent="0.2">
      <c r="A376" s="52"/>
      <c r="B376" s="1216"/>
      <c r="C376" s="1216"/>
      <c r="D376" s="1216"/>
      <c r="E376" s="1216"/>
      <c r="F376" s="1216"/>
      <c r="G376" s="1216"/>
      <c r="H376" s="56"/>
      <c r="I376" s="56"/>
      <c r="J376" s="56"/>
      <c r="K376" s="56"/>
      <c r="L376" s="56"/>
      <c r="M376" s="57"/>
      <c r="N376" s="57"/>
      <c r="O376" s="281"/>
      <c r="P376" s="281"/>
    </row>
    <row r="377" spans="1:16" x14ac:dyDescent="0.2">
      <c r="A377" s="52"/>
      <c r="B377" s="1216"/>
      <c r="C377" s="1216"/>
      <c r="D377" s="1216"/>
      <c r="E377" s="1216"/>
      <c r="F377" s="1216"/>
      <c r="G377" s="1216"/>
      <c r="H377" s="56"/>
      <c r="I377" s="56"/>
      <c r="J377" s="56"/>
      <c r="K377" s="56"/>
      <c r="L377" s="56"/>
      <c r="M377" s="57"/>
      <c r="N377" s="57"/>
      <c r="O377" s="281"/>
      <c r="P377" s="281"/>
    </row>
    <row r="378" spans="1:16" x14ac:dyDescent="0.2">
      <c r="A378" s="52"/>
      <c r="B378" s="1216"/>
      <c r="C378" s="1216"/>
      <c r="D378" s="1216"/>
      <c r="E378" s="1216"/>
      <c r="F378" s="1216"/>
      <c r="G378" s="1216"/>
      <c r="H378" s="56"/>
      <c r="I378" s="56"/>
      <c r="J378" s="56"/>
      <c r="K378" s="56"/>
      <c r="L378" s="56"/>
      <c r="M378" s="57"/>
      <c r="N378" s="57"/>
      <c r="O378" s="281"/>
      <c r="P378" s="281"/>
    </row>
    <row r="379" spans="1:16" x14ac:dyDescent="0.2">
      <c r="A379" s="52"/>
      <c r="B379" s="1216"/>
      <c r="C379" s="1216"/>
      <c r="D379" s="1216"/>
      <c r="E379" s="1216"/>
      <c r="F379" s="1216"/>
      <c r="G379" s="1216"/>
      <c r="H379" s="56"/>
      <c r="I379" s="56"/>
      <c r="J379" s="56"/>
      <c r="K379" s="56"/>
      <c r="L379" s="56"/>
      <c r="M379" s="57"/>
      <c r="N379" s="57"/>
      <c r="O379" s="281"/>
      <c r="P379" s="281"/>
    </row>
    <row r="380" spans="1:16" x14ac:dyDescent="0.2">
      <c r="A380" s="52"/>
      <c r="B380" s="1216"/>
      <c r="C380" s="1216"/>
      <c r="D380" s="1216"/>
      <c r="E380" s="1216"/>
      <c r="F380" s="1216"/>
      <c r="G380" s="1216"/>
      <c r="H380" s="56"/>
      <c r="I380" s="56"/>
      <c r="J380" s="56"/>
      <c r="K380" s="56"/>
      <c r="L380" s="56"/>
      <c r="M380" s="57"/>
      <c r="N380" s="57"/>
      <c r="O380" s="281"/>
      <c r="P380" s="281"/>
    </row>
    <row r="381" spans="1:16" x14ac:dyDescent="0.2">
      <c r="A381" s="52"/>
      <c r="B381" s="1216"/>
      <c r="C381" s="1216"/>
      <c r="D381" s="1216"/>
      <c r="E381" s="1216"/>
      <c r="F381" s="1216"/>
      <c r="G381" s="1216"/>
      <c r="H381" s="56"/>
      <c r="I381" s="56"/>
      <c r="J381" s="56"/>
      <c r="K381" s="56"/>
      <c r="L381" s="56"/>
      <c r="M381" s="57"/>
      <c r="N381" s="57"/>
      <c r="O381" s="281"/>
      <c r="P381" s="281"/>
    </row>
    <row r="382" spans="1:16" x14ac:dyDescent="0.2">
      <c r="A382" s="52"/>
      <c r="B382" s="1216"/>
      <c r="C382" s="1216"/>
      <c r="D382" s="1216"/>
      <c r="E382" s="1216"/>
      <c r="F382" s="1216"/>
      <c r="G382" s="1216"/>
      <c r="H382" s="56"/>
      <c r="I382" s="56"/>
      <c r="J382" s="56"/>
      <c r="K382" s="56"/>
      <c r="L382" s="56"/>
      <c r="M382" s="57"/>
      <c r="N382" s="57"/>
      <c r="O382" s="281"/>
      <c r="P382" s="281"/>
    </row>
    <row r="383" spans="1:16" x14ac:dyDescent="0.2">
      <c r="A383" s="52"/>
      <c r="B383" s="1216"/>
      <c r="C383" s="1216"/>
      <c r="D383" s="1216"/>
      <c r="E383" s="1216"/>
      <c r="F383" s="1216"/>
      <c r="G383" s="1216"/>
      <c r="H383" s="56"/>
      <c r="I383" s="56"/>
      <c r="J383" s="56"/>
      <c r="K383" s="56"/>
      <c r="L383" s="56"/>
      <c r="M383" s="57"/>
      <c r="N383" s="57"/>
      <c r="O383" s="281"/>
      <c r="P383" s="281"/>
    </row>
    <row r="384" spans="1:16" x14ac:dyDescent="0.2">
      <c r="A384" s="52"/>
      <c r="B384" s="1216"/>
      <c r="C384" s="1216"/>
      <c r="D384" s="1216"/>
      <c r="E384" s="1216"/>
      <c r="F384" s="1216"/>
      <c r="G384" s="1216"/>
      <c r="H384" s="56"/>
      <c r="I384" s="56"/>
      <c r="J384" s="56"/>
      <c r="K384" s="56"/>
      <c r="L384" s="56"/>
      <c r="M384" s="57"/>
      <c r="N384" s="57"/>
      <c r="O384" s="281"/>
      <c r="P384" s="281"/>
    </row>
    <row r="385" spans="1:16" x14ac:dyDescent="0.2">
      <c r="A385" s="22"/>
      <c r="B385" s="1216"/>
      <c r="C385" s="1216"/>
      <c r="D385" s="1216"/>
      <c r="E385" s="1216"/>
      <c r="F385" s="1216"/>
      <c r="G385" s="1216"/>
      <c r="H385" s="56"/>
      <c r="I385" s="56"/>
      <c r="J385" s="56"/>
      <c r="K385" s="56"/>
      <c r="L385" s="56"/>
      <c r="M385" s="57"/>
      <c r="N385" s="57"/>
      <c r="O385" s="281"/>
      <c r="P385" s="281"/>
    </row>
    <row r="386" spans="1:16" x14ac:dyDescent="0.2">
      <c r="A386" s="27"/>
      <c r="B386" s="1216"/>
      <c r="C386" s="1216"/>
      <c r="D386" s="1216"/>
      <c r="E386" s="1216"/>
      <c r="F386" s="1216"/>
      <c r="G386" s="1216"/>
      <c r="H386" s="56"/>
      <c r="I386" s="56"/>
      <c r="J386" s="56"/>
      <c r="K386" s="56"/>
      <c r="L386" s="56"/>
      <c r="M386" s="57"/>
      <c r="N386" s="57"/>
      <c r="O386" s="281"/>
      <c r="P386" s="281"/>
    </row>
    <row r="387" spans="1:16" x14ac:dyDescent="0.2">
      <c r="A387" s="27"/>
      <c r="B387" s="1216"/>
      <c r="C387" s="1216"/>
      <c r="D387" s="1216"/>
      <c r="E387" s="1216"/>
      <c r="F387" s="1216"/>
      <c r="G387" s="1216"/>
      <c r="H387" s="56"/>
      <c r="I387" s="56"/>
      <c r="J387" s="56"/>
      <c r="K387" s="56"/>
      <c r="L387" s="56"/>
      <c r="M387" s="57"/>
      <c r="N387" s="57"/>
      <c r="O387" s="281"/>
      <c r="P387" s="281"/>
    </row>
    <row r="388" spans="1:16" x14ac:dyDescent="0.2">
      <c r="A388" s="27"/>
      <c r="B388" s="1216"/>
      <c r="C388" s="1216"/>
      <c r="D388" s="1216"/>
      <c r="E388" s="1216"/>
      <c r="F388" s="1216"/>
      <c r="G388" s="1216"/>
      <c r="H388" s="56"/>
      <c r="I388" s="56"/>
      <c r="J388" s="56"/>
      <c r="K388" s="56"/>
      <c r="L388" s="56"/>
      <c r="M388" s="57"/>
      <c r="N388" s="57"/>
      <c r="O388" s="281"/>
      <c r="P388" s="281"/>
    </row>
    <row r="389" spans="1:16" x14ac:dyDescent="0.2">
      <c r="A389" s="27"/>
      <c r="B389" s="1216"/>
      <c r="C389" s="1216"/>
      <c r="D389" s="1216"/>
      <c r="E389" s="1216"/>
      <c r="F389" s="1216"/>
      <c r="G389" s="1216"/>
      <c r="H389" s="56"/>
      <c r="I389" s="56"/>
      <c r="J389" s="56"/>
      <c r="K389" s="56"/>
      <c r="L389" s="56"/>
      <c r="M389" s="57"/>
      <c r="N389" s="57"/>
      <c r="O389" s="281"/>
      <c r="P389" s="281"/>
    </row>
    <row r="390" spans="1:16" x14ac:dyDescent="0.2">
      <c r="A390" s="27"/>
      <c r="B390" s="1216"/>
      <c r="C390" s="1216"/>
      <c r="D390" s="1216"/>
      <c r="E390" s="1216"/>
      <c r="F390" s="1216"/>
      <c r="G390" s="1216"/>
      <c r="H390" s="56"/>
      <c r="I390" s="56"/>
      <c r="J390" s="56"/>
      <c r="K390" s="56"/>
      <c r="L390" s="56"/>
      <c r="M390" s="57"/>
      <c r="N390" s="57"/>
      <c r="O390" s="281"/>
      <c r="P390" s="281"/>
    </row>
    <row r="391" spans="1:16" x14ac:dyDescent="0.2">
      <c r="A391" s="27"/>
      <c r="B391" s="1216"/>
      <c r="C391" s="1216"/>
      <c r="D391" s="1216"/>
      <c r="E391" s="1216"/>
      <c r="F391" s="1216"/>
      <c r="G391" s="1216"/>
      <c r="H391" s="56"/>
      <c r="I391" s="56"/>
      <c r="J391" s="56"/>
      <c r="K391" s="56"/>
      <c r="L391" s="56"/>
      <c r="M391" s="57"/>
      <c r="N391" s="57"/>
      <c r="O391" s="281"/>
      <c r="P391" s="281"/>
    </row>
    <row r="392" spans="1:16" x14ac:dyDescent="0.2">
      <c r="A392" s="27"/>
      <c r="B392" s="1216"/>
      <c r="C392" s="1216"/>
      <c r="D392" s="1216"/>
      <c r="E392" s="1216"/>
      <c r="F392" s="1216"/>
      <c r="G392" s="1216"/>
      <c r="H392" s="56"/>
      <c r="I392" s="56"/>
      <c r="J392" s="56"/>
      <c r="K392" s="56"/>
      <c r="L392" s="56"/>
      <c r="M392" s="57"/>
      <c r="N392" s="57"/>
      <c r="O392" s="281"/>
      <c r="P392" s="281"/>
    </row>
    <row r="393" spans="1:16" x14ac:dyDescent="0.2">
      <c r="A393" s="27"/>
      <c r="B393" s="1216"/>
      <c r="C393" s="1216"/>
      <c r="D393" s="1216"/>
      <c r="E393" s="1216"/>
      <c r="F393" s="1216"/>
      <c r="G393" s="1216"/>
      <c r="H393" s="56"/>
      <c r="I393" s="56"/>
      <c r="J393" s="56"/>
      <c r="K393" s="56"/>
      <c r="L393" s="56"/>
      <c r="M393" s="57"/>
      <c r="N393" s="57"/>
      <c r="O393" s="281"/>
      <c r="P393" s="281"/>
    </row>
    <row r="394" spans="1:16" x14ac:dyDescent="0.2">
      <c r="A394" s="27"/>
      <c r="B394" s="1216"/>
      <c r="C394" s="1216"/>
      <c r="D394" s="1216"/>
      <c r="E394" s="1216"/>
      <c r="F394" s="1216"/>
      <c r="G394" s="1216"/>
      <c r="H394" s="56"/>
      <c r="I394" s="56"/>
      <c r="J394" s="56"/>
      <c r="K394" s="56"/>
      <c r="L394" s="56"/>
      <c r="M394" s="57"/>
      <c r="N394" s="57"/>
      <c r="O394" s="281"/>
      <c r="P394" s="281"/>
    </row>
    <row r="395" spans="1:16" x14ac:dyDescent="0.2">
      <c r="A395" s="27"/>
      <c r="B395" s="1216"/>
      <c r="C395" s="1216"/>
      <c r="D395" s="1216"/>
      <c r="E395" s="1216"/>
      <c r="F395" s="1216"/>
      <c r="G395" s="1216"/>
      <c r="H395" s="56"/>
      <c r="I395" s="56"/>
      <c r="J395" s="56"/>
      <c r="K395" s="56"/>
      <c r="L395" s="56"/>
      <c r="M395" s="57"/>
      <c r="N395" s="57"/>
      <c r="O395" s="281"/>
      <c r="P395" s="281"/>
    </row>
    <row r="396" spans="1:16" x14ac:dyDescent="0.2">
      <c r="A396" s="27"/>
      <c r="B396" s="1216"/>
      <c r="C396" s="1216"/>
      <c r="D396" s="1216"/>
      <c r="E396" s="1216"/>
      <c r="F396" s="1216"/>
      <c r="G396" s="1216"/>
      <c r="H396" s="56"/>
      <c r="I396" s="56"/>
      <c r="J396" s="56"/>
      <c r="K396" s="56"/>
      <c r="L396" s="56"/>
      <c r="M396" s="57"/>
      <c r="N396" s="57"/>
      <c r="O396" s="281"/>
      <c r="P396" s="281"/>
    </row>
    <row r="397" spans="1:16" x14ac:dyDescent="0.2">
      <c r="A397" s="27"/>
      <c r="B397" s="1216"/>
      <c r="C397" s="1216"/>
      <c r="D397" s="1216"/>
      <c r="E397" s="1216"/>
      <c r="F397" s="1216"/>
      <c r="G397" s="1216"/>
      <c r="H397" s="56"/>
      <c r="I397" s="56"/>
      <c r="J397" s="56"/>
      <c r="K397" s="56"/>
      <c r="L397" s="56"/>
      <c r="M397" s="57"/>
      <c r="N397" s="57"/>
      <c r="O397" s="281"/>
      <c r="P397" s="281"/>
    </row>
    <row r="398" spans="1:16" x14ac:dyDescent="0.2">
      <c r="A398" s="27"/>
      <c r="B398" s="1216"/>
      <c r="C398" s="1216"/>
      <c r="D398" s="1216"/>
      <c r="E398" s="1216"/>
      <c r="F398" s="1216"/>
      <c r="G398" s="1216"/>
      <c r="H398" s="56"/>
      <c r="I398" s="56"/>
      <c r="J398" s="56"/>
      <c r="K398" s="56"/>
      <c r="L398" s="56"/>
      <c r="M398" s="57"/>
      <c r="N398" s="57"/>
      <c r="O398" s="281"/>
      <c r="P398" s="281"/>
    </row>
    <row r="399" spans="1:16" x14ac:dyDescent="0.2">
      <c r="A399" s="27"/>
      <c r="B399" s="1216"/>
      <c r="C399" s="1216"/>
      <c r="D399" s="1216"/>
      <c r="E399" s="1216"/>
      <c r="F399" s="1216"/>
      <c r="G399" s="1216"/>
      <c r="H399" s="56"/>
      <c r="I399" s="56"/>
      <c r="J399" s="56"/>
      <c r="K399" s="56"/>
      <c r="L399" s="56"/>
      <c r="M399" s="57"/>
      <c r="N399" s="57"/>
      <c r="O399" s="281"/>
      <c r="P399" s="281"/>
    </row>
    <row r="400" spans="1:16" x14ac:dyDescent="0.2">
      <c r="A400" s="27"/>
      <c r="B400" s="1216"/>
      <c r="C400" s="1216"/>
      <c r="D400" s="1216"/>
      <c r="E400" s="1216"/>
      <c r="F400" s="1216"/>
      <c r="G400" s="1216"/>
      <c r="H400" s="56"/>
      <c r="I400" s="56"/>
      <c r="J400" s="56"/>
      <c r="K400" s="56"/>
      <c r="L400" s="56"/>
      <c r="M400" s="57"/>
      <c r="N400" s="57"/>
      <c r="O400" s="281"/>
      <c r="P400" s="281"/>
    </row>
    <row r="401" spans="1:16" x14ac:dyDescent="0.2">
      <c r="A401" s="27"/>
      <c r="B401" s="1216"/>
      <c r="C401" s="1216"/>
      <c r="D401" s="1216"/>
      <c r="E401" s="1216"/>
      <c r="F401" s="1216"/>
      <c r="G401" s="1216"/>
      <c r="H401" s="56"/>
      <c r="I401" s="56"/>
      <c r="J401" s="56"/>
      <c r="K401" s="56"/>
      <c r="L401" s="56"/>
      <c r="M401" s="57"/>
      <c r="N401" s="57"/>
      <c r="O401" s="281"/>
      <c r="P401" s="281"/>
    </row>
    <row r="402" spans="1:16" x14ac:dyDescent="0.2">
      <c r="A402" s="27"/>
      <c r="B402" s="1216"/>
      <c r="C402" s="1216"/>
      <c r="D402" s="1216"/>
      <c r="E402" s="1216"/>
      <c r="F402" s="1216"/>
      <c r="G402" s="1216"/>
      <c r="H402" s="56"/>
      <c r="I402" s="56"/>
      <c r="J402" s="56"/>
      <c r="K402" s="56"/>
      <c r="L402" s="56"/>
      <c r="M402" s="57"/>
      <c r="N402" s="57"/>
      <c r="O402" s="281"/>
      <c r="P402" s="281"/>
    </row>
    <row r="403" spans="1:16" x14ac:dyDescent="0.2">
      <c r="A403" s="27"/>
      <c r="B403" s="1218"/>
      <c r="C403" s="1218"/>
      <c r="D403" s="1218"/>
      <c r="E403" s="1218"/>
      <c r="F403" s="1218"/>
      <c r="G403" s="1218"/>
      <c r="H403" s="56"/>
      <c r="I403" s="56"/>
      <c r="J403" s="56"/>
      <c r="K403" s="56"/>
      <c r="L403" s="56"/>
      <c r="M403" s="57"/>
      <c r="N403" s="284"/>
      <c r="O403" s="281"/>
      <c r="P403" s="281"/>
    </row>
    <row r="404" spans="1:16" x14ac:dyDescent="0.2">
      <c r="A404" s="27"/>
      <c r="B404" s="1218"/>
      <c r="C404" s="1218"/>
      <c r="D404" s="1218"/>
      <c r="E404" s="1218"/>
      <c r="F404" s="1218"/>
      <c r="G404" s="1218"/>
      <c r="H404" s="56"/>
      <c r="I404" s="56"/>
      <c r="J404" s="56"/>
      <c r="K404" s="56"/>
      <c r="L404" s="56"/>
      <c r="M404" s="57"/>
      <c r="N404" s="284"/>
      <c r="O404" s="281"/>
      <c r="P404" s="281"/>
    </row>
    <row r="405" spans="1:16" x14ac:dyDescent="0.2">
      <c r="A405" s="27"/>
      <c r="B405" s="1218"/>
      <c r="C405" s="1218"/>
      <c r="D405" s="1218"/>
      <c r="E405" s="1218"/>
      <c r="F405" s="1218"/>
      <c r="G405" s="1218"/>
      <c r="H405" s="56"/>
      <c r="I405" s="56"/>
      <c r="J405" s="56"/>
      <c r="K405" s="56"/>
      <c r="L405" s="56"/>
      <c r="M405" s="57"/>
      <c r="N405" s="284"/>
      <c r="O405" s="281"/>
      <c r="P405" s="281"/>
    </row>
    <row r="406" spans="1:16" x14ac:dyDescent="0.2">
      <c r="A406" s="27"/>
      <c r="B406" s="1218"/>
      <c r="C406" s="1218"/>
      <c r="D406" s="1218"/>
      <c r="E406" s="1218"/>
      <c r="F406" s="1218"/>
      <c r="G406" s="1218"/>
      <c r="H406" s="56"/>
      <c r="I406" s="56"/>
      <c r="J406" s="56"/>
      <c r="K406" s="56"/>
      <c r="L406" s="56"/>
      <c r="M406" s="57"/>
      <c r="N406" s="284"/>
      <c r="O406" s="281"/>
      <c r="P406" s="281"/>
    </row>
    <row r="407" spans="1:16" x14ac:dyDescent="0.2">
      <c r="A407" s="27"/>
      <c r="B407" s="1216"/>
      <c r="C407" s="1216"/>
      <c r="D407" s="1216"/>
      <c r="E407" s="1216"/>
      <c r="F407" s="1216"/>
      <c r="G407" s="1216"/>
      <c r="H407" s="56"/>
      <c r="I407" s="56"/>
      <c r="J407" s="56"/>
      <c r="K407" s="56"/>
      <c r="L407" s="56"/>
      <c r="M407" s="57"/>
      <c r="N407" s="57"/>
      <c r="O407" s="281"/>
      <c r="P407" s="281"/>
    </row>
    <row r="408" spans="1:16" x14ac:dyDescent="0.2">
      <c r="A408" s="27"/>
      <c r="B408" s="1216"/>
      <c r="C408" s="1216"/>
      <c r="D408" s="1216"/>
      <c r="E408" s="1216"/>
      <c r="F408" s="1216"/>
      <c r="G408" s="1216"/>
      <c r="H408" s="56"/>
      <c r="I408" s="56"/>
      <c r="J408" s="56"/>
      <c r="K408" s="56"/>
      <c r="L408" s="56"/>
      <c r="M408" s="57"/>
      <c r="N408" s="57"/>
      <c r="O408" s="281"/>
      <c r="P408" s="281"/>
    </row>
    <row r="409" spans="1:16" x14ac:dyDescent="0.2">
      <c r="A409" s="27"/>
      <c r="B409" s="1216"/>
      <c r="C409" s="1216"/>
      <c r="D409" s="1216"/>
      <c r="E409" s="1216"/>
      <c r="F409" s="1216"/>
      <c r="G409" s="1216"/>
      <c r="H409" s="56"/>
      <c r="I409" s="56"/>
      <c r="J409" s="56"/>
      <c r="K409" s="56"/>
      <c r="L409" s="56"/>
      <c r="M409" s="57"/>
      <c r="N409" s="57"/>
      <c r="O409" s="281"/>
      <c r="P409" s="281"/>
    </row>
    <row r="410" spans="1:16" x14ac:dyDescent="0.2">
      <c r="A410" s="27"/>
      <c r="B410" s="1216"/>
      <c r="C410" s="1216"/>
      <c r="D410" s="1216"/>
      <c r="E410" s="1216"/>
      <c r="F410" s="1216"/>
      <c r="G410" s="1216"/>
      <c r="H410" s="56"/>
      <c r="I410" s="56"/>
      <c r="J410" s="56"/>
      <c r="K410" s="56"/>
      <c r="L410" s="56"/>
      <c r="M410" s="57"/>
      <c r="N410" s="57"/>
      <c r="O410" s="281"/>
      <c r="P410" s="281"/>
    </row>
    <row r="411" spans="1:16" x14ac:dyDescent="0.2">
      <c r="A411" s="27"/>
      <c r="B411" s="1216"/>
      <c r="C411" s="1216"/>
      <c r="D411" s="1216"/>
      <c r="E411" s="1216"/>
      <c r="F411" s="1216"/>
      <c r="G411" s="1216"/>
      <c r="H411" s="56"/>
      <c r="I411" s="56"/>
      <c r="J411" s="56"/>
      <c r="K411" s="56"/>
      <c r="L411" s="56"/>
      <c r="M411" s="57"/>
      <c r="N411" s="57"/>
      <c r="O411" s="281"/>
      <c r="P411" s="281"/>
    </row>
    <row r="412" spans="1:16" x14ac:dyDescent="0.2">
      <c r="A412" s="27"/>
      <c r="B412" s="1216"/>
      <c r="C412" s="1216"/>
      <c r="D412" s="1216"/>
      <c r="E412" s="1216"/>
      <c r="F412" s="1216"/>
      <c r="G412" s="1216"/>
      <c r="H412" s="56"/>
      <c r="I412" s="56"/>
      <c r="J412" s="56"/>
      <c r="K412" s="56"/>
      <c r="L412" s="56"/>
      <c r="M412" s="57"/>
      <c r="N412" s="57"/>
      <c r="O412" s="281"/>
      <c r="P412" s="281"/>
    </row>
    <row r="413" spans="1:16" x14ac:dyDescent="0.2">
      <c r="A413" s="27"/>
      <c r="B413" s="1216"/>
      <c r="C413" s="1216"/>
      <c r="D413" s="1216"/>
      <c r="E413" s="1216"/>
      <c r="F413" s="1216"/>
      <c r="G413" s="1216"/>
      <c r="H413" s="56"/>
      <c r="I413" s="56"/>
      <c r="J413" s="56"/>
      <c r="K413" s="56"/>
      <c r="L413" s="56"/>
      <c r="M413" s="57"/>
      <c r="N413" s="57"/>
      <c r="O413" s="281"/>
      <c r="P413" s="281"/>
    </row>
    <row r="414" spans="1:16" x14ac:dyDescent="0.2">
      <c r="A414" s="27"/>
      <c r="B414" s="1216"/>
      <c r="C414" s="1216"/>
      <c r="D414" s="1216"/>
      <c r="E414" s="1216"/>
      <c r="F414" s="1216"/>
      <c r="G414" s="1216"/>
      <c r="H414" s="56"/>
      <c r="I414" s="56"/>
      <c r="J414" s="56"/>
      <c r="K414" s="56"/>
      <c r="L414" s="56"/>
      <c r="M414" s="57"/>
      <c r="N414" s="57"/>
      <c r="O414" s="281"/>
      <c r="P414" s="281"/>
    </row>
    <row r="415" spans="1:16" x14ac:dyDescent="0.2">
      <c r="A415" s="27"/>
      <c r="B415" s="1216"/>
      <c r="C415" s="1216"/>
      <c r="D415" s="1216"/>
      <c r="E415" s="1216"/>
      <c r="F415" s="1216"/>
      <c r="G415" s="1216"/>
      <c r="H415" s="56"/>
      <c r="I415" s="56"/>
      <c r="J415" s="56"/>
      <c r="K415" s="56"/>
      <c r="L415" s="56"/>
      <c r="M415" s="57"/>
      <c r="N415" s="57"/>
      <c r="O415" s="281"/>
      <c r="P415" s="281"/>
    </row>
    <row r="416" spans="1:16" x14ac:dyDescent="0.2">
      <c r="A416" s="27"/>
      <c r="B416" s="1216"/>
      <c r="C416" s="1216"/>
      <c r="D416" s="1216"/>
      <c r="E416" s="1216"/>
      <c r="F416" s="1216"/>
      <c r="G416" s="1216"/>
      <c r="H416" s="56"/>
      <c r="I416" s="56"/>
      <c r="J416" s="56"/>
      <c r="K416" s="56"/>
      <c r="L416" s="56"/>
      <c r="M416" s="57"/>
      <c r="N416" s="57"/>
      <c r="O416" s="281"/>
      <c r="P416" s="281"/>
    </row>
    <row r="417" spans="1:16" x14ac:dyDescent="0.2">
      <c r="A417" s="27"/>
      <c r="B417" s="1216"/>
      <c r="C417" s="1216"/>
      <c r="D417" s="1216"/>
      <c r="E417" s="1216"/>
      <c r="F417" s="1216"/>
      <c r="G417" s="1216"/>
      <c r="H417" s="56"/>
      <c r="I417" s="56"/>
      <c r="J417" s="56"/>
      <c r="K417" s="56"/>
      <c r="L417" s="56"/>
      <c r="M417" s="57"/>
      <c r="N417" s="57"/>
      <c r="O417" s="281"/>
      <c r="P417" s="281"/>
    </row>
    <row r="418" spans="1:16" x14ac:dyDescent="0.2">
      <c r="A418" s="27"/>
      <c r="B418" s="1216"/>
      <c r="C418" s="1216"/>
      <c r="D418" s="1216"/>
      <c r="E418" s="1216"/>
      <c r="F418" s="1216"/>
      <c r="G418" s="1216"/>
      <c r="H418" s="56"/>
      <c r="I418" s="56"/>
      <c r="J418" s="56"/>
      <c r="K418" s="56"/>
      <c r="L418" s="56"/>
      <c r="M418" s="57"/>
      <c r="N418" s="57"/>
      <c r="O418" s="281"/>
      <c r="P418" s="281"/>
    </row>
    <row r="419" spans="1:16" x14ac:dyDescent="0.2">
      <c r="A419" s="27"/>
      <c r="B419" s="1216"/>
      <c r="C419" s="1216"/>
      <c r="D419" s="1216"/>
      <c r="E419" s="1216"/>
      <c r="F419" s="1216"/>
      <c r="G419" s="1216"/>
      <c r="H419" s="56"/>
      <c r="I419" s="56"/>
      <c r="J419" s="56"/>
      <c r="K419" s="56"/>
      <c r="L419" s="56"/>
      <c r="M419" s="57"/>
      <c r="N419" s="57"/>
      <c r="O419" s="281"/>
      <c r="P419" s="281"/>
    </row>
    <row r="420" spans="1:16" x14ac:dyDescent="0.2">
      <c r="A420" s="27"/>
      <c r="B420" s="1216"/>
      <c r="C420" s="1216"/>
      <c r="D420" s="1216"/>
      <c r="E420" s="1216"/>
      <c r="F420" s="1216"/>
      <c r="G420" s="1216"/>
      <c r="H420" s="56"/>
      <c r="I420" s="56"/>
      <c r="J420" s="56"/>
      <c r="K420" s="56"/>
      <c r="L420" s="56"/>
      <c r="M420" s="57"/>
      <c r="N420" s="57"/>
      <c r="O420" s="281"/>
      <c r="P420" s="281"/>
    </row>
    <row r="421" spans="1:16" x14ac:dyDescent="0.2">
      <c r="A421" s="27"/>
      <c r="B421" s="1216"/>
      <c r="C421" s="1216"/>
      <c r="D421" s="1216"/>
      <c r="E421" s="1216"/>
      <c r="F421" s="1216"/>
      <c r="G421" s="1216"/>
      <c r="H421" s="56"/>
      <c r="I421" s="56"/>
      <c r="J421" s="56"/>
      <c r="K421" s="56"/>
      <c r="L421" s="56"/>
      <c r="M421" s="57"/>
      <c r="N421" s="57"/>
      <c r="O421" s="281"/>
      <c r="P421" s="281"/>
    </row>
    <row r="422" spans="1:16" x14ac:dyDescent="0.2">
      <c r="A422" s="27"/>
      <c r="B422" s="1216"/>
      <c r="C422" s="1216"/>
      <c r="D422" s="1216"/>
      <c r="E422" s="1216"/>
      <c r="F422" s="1216"/>
      <c r="G422" s="1216"/>
      <c r="H422" s="56"/>
      <c r="I422" s="56"/>
      <c r="J422" s="56"/>
      <c r="K422" s="56"/>
      <c r="L422" s="56"/>
      <c r="M422" s="57"/>
      <c r="N422" s="57"/>
      <c r="O422" s="281"/>
      <c r="P422" s="281"/>
    </row>
    <row r="423" spans="1:16" x14ac:dyDescent="0.2">
      <c r="A423" s="27"/>
      <c r="B423" s="1216"/>
      <c r="C423" s="1216"/>
      <c r="D423" s="1216"/>
      <c r="E423" s="1216"/>
      <c r="F423" s="1216"/>
      <c r="G423" s="1216"/>
      <c r="H423" s="56"/>
      <c r="I423" s="56"/>
      <c r="J423" s="56"/>
      <c r="K423" s="56"/>
      <c r="L423" s="56"/>
      <c r="M423" s="57"/>
      <c r="N423" s="57"/>
      <c r="O423" s="281"/>
      <c r="P423" s="281"/>
    </row>
    <row r="424" spans="1:16" x14ac:dyDescent="0.2">
      <c r="A424" s="27"/>
      <c r="B424" s="1216"/>
      <c r="C424" s="1216"/>
      <c r="D424" s="1216"/>
      <c r="E424" s="1216"/>
      <c r="F424" s="1216"/>
      <c r="G424" s="1216"/>
      <c r="H424" s="56"/>
      <c r="I424" s="56"/>
      <c r="J424" s="56"/>
      <c r="K424" s="56"/>
      <c r="L424" s="56"/>
      <c r="M424" s="57"/>
      <c r="N424" s="57"/>
      <c r="O424" s="281"/>
      <c r="P424" s="281"/>
    </row>
    <row r="425" spans="1:16" x14ac:dyDescent="0.2">
      <c r="A425" s="27"/>
      <c r="B425" s="1216"/>
      <c r="C425" s="1216"/>
      <c r="D425" s="1216"/>
      <c r="E425" s="1216"/>
      <c r="F425" s="1216"/>
      <c r="G425" s="1216"/>
      <c r="H425" s="56"/>
      <c r="I425" s="56"/>
      <c r="J425" s="56"/>
      <c r="K425" s="56"/>
      <c r="L425" s="56"/>
      <c r="M425" s="57"/>
      <c r="N425" s="57"/>
      <c r="O425" s="281"/>
      <c r="P425" s="281"/>
    </row>
    <row r="426" spans="1:16" x14ac:dyDescent="0.2">
      <c r="A426" s="22"/>
      <c r="B426" s="1216"/>
      <c r="C426" s="1216"/>
      <c r="D426" s="1216"/>
      <c r="E426" s="1216"/>
      <c r="F426" s="1216"/>
      <c r="G426" s="1216"/>
      <c r="H426" s="56"/>
      <c r="I426" s="56"/>
      <c r="J426" s="56"/>
      <c r="K426" s="56"/>
      <c r="L426" s="56"/>
      <c r="M426" s="57"/>
      <c r="N426" s="57"/>
      <c r="O426" s="281"/>
      <c r="P426" s="281"/>
    </row>
    <row r="427" spans="1:16" x14ac:dyDescent="0.2">
      <c r="A427" s="22"/>
      <c r="B427" s="1216"/>
      <c r="C427" s="1216"/>
      <c r="D427" s="1216"/>
      <c r="E427" s="1216"/>
      <c r="F427" s="1216"/>
      <c r="G427" s="1216"/>
      <c r="H427" s="56"/>
      <c r="I427" s="56"/>
      <c r="J427" s="56"/>
      <c r="K427" s="56"/>
      <c r="L427" s="56"/>
      <c r="M427" s="57"/>
      <c r="N427" s="57"/>
      <c r="O427" s="281"/>
      <c r="P427" s="281"/>
    </row>
    <row r="428" spans="1:16" x14ac:dyDescent="0.2">
      <c r="A428" s="27"/>
      <c r="B428" s="1216"/>
      <c r="C428" s="1216"/>
      <c r="D428" s="1216"/>
      <c r="E428" s="1216"/>
      <c r="F428" s="1216"/>
      <c r="G428" s="1216"/>
      <c r="H428" s="56"/>
      <c r="I428" s="56"/>
      <c r="J428" s="56"/>
      <c r="K428" s="56"/>
      <c r="L428" s="56"/>
      <c r="M428" s="57"/>
      <c r="N428" s="57"/>
      <c r="O428" s="281"/>
      <c r="P428" s="281"/>
    </row>
    <row r="429" spans="1:16" x14ac:dyDescent="0.2">
      <c r="A429" s="27"/>
      <c r="B429" s="1216"/>
      <c r="C429" s="1216"/>
      <c r="D429" s="1216"/>
      <c r="E429" s="1216"/>
      <c r="F429" s="1216"/>
      <c r="G429" s="1216"/>
      <c r="H429" s="55"/>
      <c r="I429" s="55"/>
      <c r="J429" s="55"/>
      <c r="K429" s="56"/>
      <c r="L429" s="56"/>
      <c r="M429" s="57"/>
      <c r="N429" s="57"/>
      <c r="O429" s="281"/>
      <c r="P429" s="281"/>
    </row>
    <row r="430" spans="1:16" x14ac:dyDescent="0.2">
      <c r="A430" s="27"/>
      <c r="B430" s="1216"/>
      <c r="C430" s="1216"/>
      <c r="D430" s="1216"/>
      <c r="E430" s="1216"/>
      <c r="F430" s="1216"/>
      <c r="G430" s="1216"/>
      <c r="H430" s="56"/>
      <c r="I430" s="56"/>
      <c r="J430" s="56"/>
      <c r="K430" s="56"/>
      <c r="L430" s="56"/>
      <c r="M430" s="57"/>
      <c r="N430" s="57"/>
      <c r="O430" s="281"/>
      <c r="P430" s="281"/>
    </row>
    <row r="431" spans="1:16" x14ac:dyDescent="0.2">
      <c r="A431" s="27"/>
      <c r="B431" s="1216"/>
      <c r="C431" s="1216"/>
      <c r="D431" s="1216"/>
      <c r="E431" s="1216"/>
      <c r="F431" s="1216"/>
      <c r="G431" s="1216"/>
      <c r="H431" s="56"/>
      <c r="I431" s="56"/>
      <c r="J431" s="56"/>
      <c r="K431" s="56"/>
      <c r="L431" s="56"/>
      <c r="M431" s="57"/>
      <c r="N431" s="57"/>
      <c r="O431" s="281"/>
      <c r="P431" s="281"/>
    </row>
    <row r="432" spans="1:16" x14ac:dyDescent="0.2">
      <c r="A432" s="27"/>
      <c r="B432" s="1216"/>
      <c r="C432" s="1216"/>
      <c r="D432" s="1216"/>
      <c r="E432" s="1216"/>
      <c r="F432" s="1216"/>
      <c r="G432" s="1216"/>
      <c r="H432" s="56"/>
      <c r="I432" s="56"/>
      <c r="J432" s="56"/>
      <c r="K432" s="56"/>
      <c r="L432" s="56"/>
      <c r="M432" s="57"/>
      <c r="N432" s="57"/>
      <c r="O432" s="281"/>
      <c r="P432" s="281"/>
    </row>
    <row r="433" spans="1:16" x14ac:dyDescent="0.2">
      <c r="A433" s="27"/>
      <c r="B433" s="1216"/>
      <c r="C433" s="1216"/>
      <c r="D433" s="1216"/>
      <c r="E433" s="1216"/>
      <c r="F433" s="1216"/>
      <c r="G433" s="1216"/>
      <c r="H433" s="56"/>
      <c r="I433" s="56"/>
      <c r="J433" s="56"/>
      <c r="K433" s="56"/>
      <c r="L433" s="56"/>
      <c r="M433" s="57"/>
      <c r="N433" s="57"/>
      <c r="O433" s="281"/>
      <c r="P433" s="281"/>
    </row>
    <row r="434" spans="1:16" x14ac:dyDescent="0.2">
      <c r="A434" s="27"/>
      <c r="B434" s="1216"/>
      <c r="C434" s="1216"/>
      <c r="D434" s="1216"/>
      <c r="E434" s="1216"/>
      <c r="F434" s="1216"/>
      <c r="G434" s="1216"/>
      <c r="H434" s="56"/>
      <c r="I434" s="56"/>
      <c r="J434" s="56"/>
      <c r="K434" s="56"/>
      <c r="L434" s="56"/>
      <c r="M434" s="57"/>
      <c r="N434" s="57"/>
      <c r="O434" s="281"/>
      <c r="P434" s="281"/>
    </row>
    <row r="435" spans="1:16" x14ac:dyDescent="0.2">
      <c r="A435" s="27"/>
      <c r="B435" s="1216"/>
      <c r="C435" s="1216"/>
      <c r="D435" s="1216"/>
      <c r="E435" s="1216"/>
      <c r="F435" s="1216"/>
      <c r="G435" s="1216"/>
      <c r="H435" s="56"/>
      <c r="I435" s="56"/>
      <c r="J435" s="56"/>
      <c r="K435" s="56"/>
      <c r="L435" s="56"/>
      <c r="M435" s="57"/>
      <c r="N435" s="57"/>
      <c r="O435" s="281"/>
      <c r="P435" s="281"/>
    </row>
    <row r="436" spans="1:16" x14ac:dyDescent="0.2">
      <c r="A436" s="27"/>
      <c r="B436" s="1216"/>
      <c r="C436" s="1216"/>
      <c r="D436" s="1216"/>
      <c r="E436" s="1216"/>
      <c r="F436" s="1216"/>
      <c r="G436" s="1216"/>
      <c r="H436" s="56"/>
      <c r="I436" s="56"/>
      <c r="J436" s="56"/>
      <c r="K436" s="56"/>
      <c r="L436" s="56"/>
      <c r="M436" s="57"/>
      <c r="N436" s="57"/>
      <c r="O436" s="281"/>
      <c r="P436" s="281"/>
    </row>
    <row r="437" spans="1:16" x14ac:dyDescent="0.2">
      <c r="A437" s="27"/>
      <c r="B437" s="1216"/>
      <c r="C437" s="1216"/>
      <c r="D437" s="1216"/>
      <c r="E437" s="1216"/>
      <c r="F437" s="1216"/>
      <c r="G437" s="1216"/>
      <c r="H437" s="56"/>
      <c r="I437" s="56"/>
      <c r="J437" s="56"/>
      <c r="K437" s="56"/>
      <c r="L437" s="56"/>
      <c r="M437" s="57"/>
      <c r="N437" s="57"/>
      <c r="O437" s="281"/>
      <c r="P437" s="281"/>
    </row>
    <row r="438" spans="1:16" x14ac:dyDescent="0.2">
      <c r="A438" s="6"/>
      <c r="B438" s="1216"/>
      <c r="C438" s="1216"/>
      <c r="D438" s="1216"/>
      <c r="E438" s="1216"/>
      <c r="F438" s="1216"/>
      <c r="G438" s="1216"/>
      <c r="H438" s="56"/>
      <c r="I438" s="56"/>
      <c r="J438" s="56"/>
      <c r="K438" s="56"/>
      <c r="L438" s="56"/>
      <c r="M438" s="57"/>
      <c r="N438" s="57"/>
      <c r="O438" s="281"/>
      <c r="P438" s="281"/>
    </row>
    <row r="439" spans="1:16" x14ac:dyDescent="0.2">
      <c r="A439" s="27"/>
      <c r="B439" s="1216"/>
      <c r="C439" s="1216"/>
      <c r="D439" s="1216"/>
      <c r="E439" s="1216"/>
      <c r="F439" s="1216"/>
      <c r="G439" s="1216"/>
      <c r="H439" s="56"/>
      <c r="I439" s="56"/>
      <c r="J439" s="56"/>
      <c r="K439" s="56"/>
      <c r="L439" s="56"/>
      <c r="M439" s="57"/>
      <c r="N439" s="57"/>
      <c r="O439" s="281"/>
      <c r="P439" s="281"/>
    </row>
    <row r="440" spans="1:16" x14ac:dyDescent="0.2">
      <c r="A440" s="6"/>
      <c r="B440" s="1216"/>
      <c r="C440" s="1216"/>
      <c r="D440" s="1216"/>
      <c r="E440" s="1216"/>
      <c r="F440" s="1216"/>
      <c r="G440" s="1216"/>
      <c r="H440" s="56"/>
      <c r="I440" s="56"/>
      <c r="J440" s="56"/>
      <c r="K440" s="56"/>
      <c r="L440" s="55"/>
      <c r="M440" s="57"/>
      <c r="N440" s="57"/>
      <c r="O440" s="281"/>
      <c r="P440" s="281"/>
    </row>
    <row r="441" spans="1:16" x14ac:dyDescent="0.2">
      <c r="A441" s="6"/>
      <c r="B441" s="1216"/>
      <c r="C441" s="1216"/>
      <c r="D441" s="1216"/>
      <c r="E441" s="1216"/>
      <c r="F441" s="1216"/>
      <c r="G441" s="1216"/>
      <c r="H441" s="56"/>
      <c r="I441" s="56"/>
      <c r="J441" s="56"/>
      <c r="K441" s="55"/>
      <c r="L441" s="56"/>
      <c r="M441" s="57"/>
      <c r="N441" s="57"/>
      <c r="O441" s="281"/>
      <c r="P441" s="281"/>
    </row>
    <row r="442" spans="1:16" x14ac:dyDescent="0.2">
      <c r="A442" s="6"/>
      <c r="B442" s="1216"/>
      <c r="C442" s="1216"/>
      <c r="D442" s="1216"/>
      <c r="E442" s="1216"/>
      <c r="F442" s="1216"/>
      <c r="G442" s="1216"/>
      <c r="H442" s="56"/>
      <c r="I442" s="56"/>
      <c r="J442" s="56"/>
      <c r="K442" s="56"/>
      <c r="L442" s="56"/>
      <c r="M442" s="57"/>
      <c r="N442" s="57"/>
      <c r="O442" s="281"/>
      <c r="P442" s="281"/>
    </row>
    <row r="443" spans="1:16" x14ac:dyDescent="0.2">
      <c r="A443" s="6"/>
      <c r="B443" s="1216"/>
      <c r="C443" s="1216"/>
      <c r="D443" s="1216"/>
      <c r="E443" s="1216"/>
      <c r="F443" s="1216"/>
      <c r="G443" s="1216"/>
      <c r="H443" s="56"/>
      <c r="I443" s="56"/>
      <c r="J443" s="56"/>
      <c r="K443" s="56"/>
      <c r="L443" s="56"/>
      <c r="M443" s="57"/>
      <c r="N443" s="57"/>
      <c r="O443" s="281"/>
      <c r="P443" s="281"/>
    </row>
    <row r="444" spans="1:16" x14ac:dyDescent="0.2">
      <c r="A444" s="6"/>
      <c r="B444" s="1216"/>
      <c r="C444" s="1216"/>
      <c r="D444" s="1216"/>
      <c r="E444" s="1216"/>
      <c r="F444" s="1216"/>
      <c r="G444" s="1216"/>
      <c r="H444" s="56"/>
      <c r="I444" s="56"/>
      <c r="J444" s="56"/>
      <c r="K444" s="55"/>
      <c r="L444" s="56"/>
      <c r="M444" s="57"/>
      <c r="N444" s="57"/>
      <c r="O444" s="281"/>
      <c r="P444" s="281"/>
    </row>
    <row r="445" spans="1:16" x14ac:dyDescent="0.2">
      <c r="A445" s="22"/>
      <c r="B445" s="1218"/>
      <c r="C445" s="1218"/>
      <c r="D445" s="1218"/>
      <c r="E445" s="1218"/>
      <c r="F445" s="1218"/>
      <c r="G445" s="1218"/>
      <c r="H445" s="56"/>
      <c r="I445" s="56"/>
      <c r="J445" s="56"/>
      <c r="K445" s="56"/>
      <c r="L445" s="56"/>
      <c r="M445" s="57"/>
      <c r="N445" s="284"/>
      <c r="O445" s="281"/>
      <c r="P445" s="281"/>
    </row>
    <row r="446" spans="1:16" x14ac:dyDescent="0.2">
      <c r="A446" s="22"/>
      <c r="B446" s="1216"/>
      <c r="C446" s="1216"/>
      <c r="D446" s="1216"/>
      <c r="E446" s="1216"/>
      <c r="F446" s="1216"/>
      <c r="G446" s="1216"/>
      <c r="H446" s="56"/>
      <c r="I446" s="56"/>
      <c r="J446" s="56"/>
      <c r="K446" s="56"/>
      <c r="L446" s="56"/>
      <c r="M446" s="57"/>
      <c r="N446" s="57"/>
      <c r="O446" s="281"/>
      <c r="P446" s="281"/>
    </row>
    <row r="447" spans="1:16" x14ac:dyDescent="0.2">
      <c r="A447" s="22"/>
      <c r="B447" s="1216"/>
      <c r="C447" s="1216"/>
      <c r="D447" s="1216"/>
      <c r="E447" s="1216"/>
      <c r="F447" s="1216"/>
      <c r="G447" s="1216"/>
      <c r="H447" s="56"/>
      <c r="I447" s="56"/>
      <c r="J447" s="56"/>
      <c r="K447" s="56"/>
      <c r="L447" s="56"/>
      <c r="M447" s="57"/>
      <c r="N447" s="57"/>
      <c r="O447" s="281"/>
      <c r="P447" s="281"/>
    </row>
    <row r="448" spans="1:16" x14ac:dyDescent="0.2">
      <c r="A448" s="22"/>
      <c r="B448" s="1216"/>
      <c r="C448" s="1216"/>
      <c r="D448" s="1216"/>
      <c r="E448" s="1216"/>
      <c r="F448" s="1216"/>
      <c r="G448" s="1216"/>
      <c r="H448" s="56"/>
      <c r="I448" s="56"/>
      <c r="J448" s="56"/>
      <c r="K448" s="56"/>
      <c r="L448" s="56"/>
      <c r="M448" s="57"/>
      <c r="N448" s="57"/>
      <c r="O448" s="281"/>
      <c r="P448" s="281"/>
    </row>
    <row r="449" spans="1:16" x14ac:dyDescent="0.2">
      <c r="A449" s="22"/>
      <c r="B449" s="1216"/>
      <c r="C449" s="1216"/>
      <c r="D449" s="1216"/>
      <c r="E449" s="1216"/>
      <c r="F449" s="1216"/>
      <c r="G449" s="1216"/>
      <c r="H449" s="56"/>
      <c r="I449" s="56"/>
      <c r="J449" s="56"/>
      <c r="K449" s="56"/>
      <c r="L449" s="56"/>
      <c r="M449" s="57"/>
      <c r="N449" s="57"/>
      <c r="O449" s="281"/>
      <c r="P449" s="281"/>
    </row>
    <row r="450" spans="1:16" x14ac:dyDescent="0.2">
      <c r="A450" s="22"/>
      <c r="B450" s="1216"/>
      <c r="C450" s="1216"/>
      <c r="D450" s="1216"/>
      <c r="E450" s="1216"/>
      <c r="F450" s="1216"/>
      <c r="G450" s="1216"/>
      <c r="H450" s="56"/>
      <c r="I450" s="56"/>
      <c r="J450" s="56"/>
      <c r="K450" s="56"/>
      <c r="L450" s="56"/>
      <c r="M450" s="57"/>
      <c r="N450" s="57"/>
      <c r="O450" s="281"/>
      <c r="P450" s="281"/>
    </row>
    <row r="451" spans="1:16" x14ac:dyDescent="0.2">
      <c r="A451" s="22"/>
      <c r="B451" s="1218"/>
      <c r="C451" s="1218"/>
      <c r="D451" s="1218"/>
      <c r="E451" s="1218"/>
      <c r="F451" s="1218"/>
      <c r="G451" s="1218"/>
      <c r="H451" s="56"/>
      <c r="I451" s="56"/>
      <c r="J451" s="56"/>
      <c r="K451" s="56"/>
      <c r="L451" s="56"/>
      <c r="M451" s="57"/>
      <c r="N451" s="284"/>
      <c r="O451" s="281"/>
      <c r="P451" s="281"/>
    </row>
    <row r="452" spans="1:16" x14ac:dyDescent="0.2">
      <c r="A452" s="22"/>
      <c r="B452" s="1218"/>
      <c r="C452" s="1218"/>
      <c r="D452" s="1218"/>
      <c r="E452" s="1218"/>
      <c r="F452" s="1218"/>
      <c r="G452" s="1218"/>
      <c r="H452" s="56"/>
      <c r="I452" s="56"/>
      <c r="J452" s="56"/>
      <c r="K452" s="56"/>
      <c r="L452" s="56"/>
      <c r="M452" s="57"/>
      <c r="N452" s="284"/>
      <c r="O452" s="281"/>
      <c r="P452" s="281"/>
    </row>
    <row r="453" spans="1:16" x14ac:dyDescent="0.2">
      <c r="A453" s="22"/>
      <c r="B453" s="1216"/>
      <c r="C453" s="1216"/>
      <c r="D453" s="1216"/>
      <c r="E453" s="1216"/>
      <c r="F453" s="1216"/>
      <c r="G453" s="1216"/>
      <c r="H453" s="56"/>
      <c r="I453" s="56"/>
      <c r="J453" s="56"/>
      <c r="K453" s="56"/>
      <c r="L453" s="56"/>
      <c r="M453" s="57"/>
      <c r="N453" s="57"/>
      <c r="O453" s="281"/>
      <c r="P453" s="281"/>
    </row>
    <row r="454" spans="1:16" x14ac:dyDescent="0.2">
      <c r="A454" s="22"/>
      <c r="B454" s="1216"/>
      <c r="C454" s="1216"/>
      <c r="D454" s="1216"/>
      <c r="E454" s="1216"/>
      <c r="F454" s="1216"/>
      <c r="G454" s="1216"/>
      <c r="H454" s="56"/>
      <c r="I454" s="56"/>
      <c r="J454" s="56"/>
      <c r="K454" s="56"/>
      <c r="L454" s="56"/>
      <c r="M454" s="57"/>
      <c r="N454" s="57"/>
      <c r="O454" s="281"/>
      <c r="P454" s="281"/>
    </row>
    <row r="455" spans="1:16" x14ac:dyDescent="0.2">
      <c r="A455" s="6"/>
      <c r="B455" s="1216"/>
      <c r="C455" s="1216"/>
      <c r="D455" s="1216"/>
      <c r="E455" s="1216"/>
      <c r="F455" s="1216"/>
      <c r="G455" s="1216"/>
      <c r="H455" s="56"/>
      <c r="I455" s="56"/>
      <c r="J455" s="56"/>
      <c r="K455" s="56"/>
      <c r="L455" s="56"/>
      <c r="M455" s="57"/>
      <c r="N455" s="57"/>
      <c r="O455" s="281"/>
      <c r="P455" s="281"/>
    </row>
    <row r="456" spans="1:16" x14ac:dyDescent="0.2">
      <c r="A456" s="6"/>
      <c r="B456" s="1216"/>
      <c r="C456" s="1216"/>
      <c r="D456" s="1216"/>
      <c r="E456" s="1216"/>
      <c r="F456" s="1216"/>
      <c r="G456" s="1216"/>
      <c r="H456" s="56"/>
      <c r="I456" s="56"/>
      <c r="J456" s="56"/>
      <c r="K456" s="56"/>
      <c r="L456" s="56"/>
      <c r="M456" s="57"/>
      <c r="N456" s="57"/>
      <c r="O456" s="281"/>
      <c r="P456" s="281"/>
    </row>
    <row r="457" spans="1:16" x14ac:dyDescent="0.2">
      <c r="A457" s="6"/>
      <c r="B457" s="1216"/>
      <c r="C457" s="1216"/>
      <c r="D457" s="1216"/>
      <c r="E457" s="1216"/>
      <c r="F457" s="1216"/>
      <c r="G457" s="1216"/>
      <c r="H457" s="56"/>
      <c r="I457" s="56"/>
      <c r="J457" s="56"/>
      <c r="K457" s="56"/>
      <c r="L457" s="56"/>
      <c r="M457" s="57"/>
      <c r="N457" s="57"/>
      <c r="O457" s="281"/>
      <c r="P457" s="281"/>
    </row>
    <row r="458" spans="1:16" x14ac:dyDescent="0.2">
      <c r="A458" s="6"/>
      <c r="B458" s="1216"/>
      <c r="C458" s="1216"/>
      <c r="D458" s="1216"/>
      <c r="E458" s="1216"/>
      <c r="F458" s="1216"/>
      <c r="G458" s="1216"/>
      <c r="H458" s="56"/>
      <c r="I458" s="56"/>
      <c r="J458" s="56"/>
      <c r="K458" s="56"/>
      <c r="L458" s="56"/>
      <c r="M458" s="57"/>
      <c r="N458" s="57"/>
      <c r="O458" s="281"/>
      <c r="P458" s="281"/>
    </row>
    <row r="459" spans="1:16" x14ac:dyDescent="0.2">
      <c r="A459" s="6"/>
      <c r="B459" s="1216"/>
      <c r="C459" s="1216"/>
      <c r="D459" s="1216"/>
      <c r="E459" s="1216"/>
      <c r="F459" s="1216"/>
      <c r="G459" s="1216"/>
      <c r="H459" s="56"/>
      <c r="I459" s="56"/>
      <c r="J459" s="56"/>
      <c r="K459" s="56"/>
      <c r="L459" s="56"/>
      <c r="M459" s="57"/>
      <c r="N459" s="57"/>
      <c r="O459" s="281"/>
      <c r="P459" s="281"/>
    </row>
    <row r="460" spans="1:16" x14ac:dyDescent="0.2">
      <c r="A460" s="6"/>
      <c r="B460" s="1216"/>
      <c r="C460" s="1216"/>
      <c r="D460" s="1216"/>
      <c r="E460" s="1216"/>
      <c r="F460" s="1216"/>
      <c r="G460" s="1216"/>
      <c r="H460" s="56"/>
      <c r="I460" s="56"/>
      <c r="J460" s="56"/>
      <c r="K460" s="56"/>
      <c r="L460" s="56"/>
      <c r="M460" s="968"/>
      <c r="N460" s="57"/>
      <c r="O460" s="281"/>
      <c r="P460" s="281"/>
    </row>
    <row r="461" spans="1:16" x14ac:dyDescent="0.2">
      <c r="A461" s="6"/>
      <c r="B461" s="1216"/>
      <c r="C461" s="1216"/>
      <c r="D461" s="1216"/>
      <c r="E461" s="1216"/>
      <c r="F461" s="1216"/>
      <c r="G461" s="1216"/>
      <c r="H461" s="56"/>
      <c r="I461" s="56"/>
      <c r="J461" s="56"/>
      <c r="K461" s="56"/>
      <c r="L461" s="56"/>
      <c r="M461" s="968"/>
      <c r="N461" s="57"/>
      <c r="O461" s="281"/>
      <c r="P461" s="281"/>
    </row>
    <row r="462" spans="1:16" x14ac:dyDescent="0.2">
      <c r="A462" s="6"/>
      <c r="B462" s="1216"/>
      <c r="C462" s="1216"/>
      <c r="D462" s="1216"/>
      <c r="E462" s="1216"/>
      <c r="F462" s="1216"/>
      <c r="G462" s="1216"/>
      <c r="H462" s="56"/>
      <c r="I462" s="56"/>
      <c r="J462" s="56"/>
      <c r="K462" s="56"/>
      <c r="L462" s="56"/>
      <c r="M462" s="968"/>
      <c r="N462" s="57"/>
      <c r="O462" s="281"/>
      <c r="P462" s="281"/>
    </row>
    <row r="463" spans="1:16" x14ac:dyDescent="0.2">
      <c r="A463" s="6"/>
      <c r="B463" s="1216"/>
      <c r="C463" s="1216"/>
      <c r="D463" s="1216"/>
      <c r="E463" s="1216"/>
      <c r="F463" s="1216"/>
      <c r="G463" s="1216"/>
      <c r="H463" s="969"/>
      <c r="I463" s="56"/>
      <c r="J463" s="56"/>
      <c r="K463" s="969"/>
      <c r="L463" s="56"/>
      <c r="M463" s="968"/>
      <c r="N463" s="57"/>
      <c r="O463" s="281"/>
      <c r="P463" s="281"/>
    </row>
    <row r="464" spans="1:16" x14ac:dyDescent="0.2">
      <c r="A464" s="6"/>
      <c r="B464" s="1217"/>
      <c r="C464" s="1217"/>
      <c r="D464" s="1217"/>
      <c r="E464" s="1217"/>
      <c r="F464" s="1217"/>
      <c r="G464" s="1217"/>
      <c r="H464" s="56"/>
      <c r="I464" s="57"/>
      <c r="J464" s="57"/>
      <c r="K464" s="56"/>
      <c r="L464" s="57"/>
      <c r="M464" s="968"/>
      <c r="N464" s="57"/>
      <c r="O464" s="281"/>
      <c r="P464" s="281"/>
    </row>
    <row r="465" spans="1:16" x14ac:dyDescent="0.2">
      <c r="A465" s="6"/>
      <c r="B465" s="1217"/>
      <c r="C465" s="1217"/>
      <c r="D465" s="1217"/>
      <c r="E465" s="1217"/>
      <c r="F465" s="1217"/>
      <c r="G465" s="1217"/>
      <c r="H465" s="56"/>
      <c r="I465" s="57"/>
      <c r="J465" s="57"/>
      <c r="K465" s="56"/>
      <c r="L465" s="57"/>
      <c r="M465" s="968"/>
      <c r="N465" s="57"/>
      <c r="O465" s="281"/>
      <c r="P465" s="281"/>
    </row>
    <row r="466" spans="1:16" x14ac:dyDescent="0.2">
      <c r="A466" s="6"/>
      <c r="B466" s="1216"/>
      <c r="C466" s="1216"/>
      <c r="D466" s="1216"/>
      <c r="E466" s="1216"/>
      <c r="F466" s="1216"/>
      <c r="G466" s="1216"/>
      <c r="H466" s="56"/>
      <c r="I466" s="57"/>
      <c r="J466" s="57"/>
      <c r="K466" s="56"/>
      <c r="L466" s="57"/>
      <c r="M466" s="968"/>
      <c r="N466" s="57"/>
      <c r="O466" s="281"/>
      <c r="P466" s="281"/>
    </row>
    <row r="467" spans="1:16" x14ac:dyDescent="0.2">
      <c r="A467" s="22"/>
      <c r="B467" s="1216"/>
      <c r="C467" s="1216"/>
      <c r="D467" s="1216"/>
      <c r="E467" s="1216"/>
      <c r="F467" s="1216"/>
      <c r="G467" s="1216"/>
      <c r="H467" s="56"/>
      <c r="I467" s="56"/>
      <c r="J467" s="57"/>
      <c r="K467" s="56"/>
      <c r="L467" s="56"/>
      <c r="M467" s="57"/>
      <c r="N467" s="57"/>
      <c r="O467" s="281"/>
      <c r="P467" s="281"/>
    </row>
    <row r="468" spans="1:16" x14ac:dyDescent="0.2">
      <c r="A468" s="90"/>
      <c r="B468" s="1215"/>
      <c r="C468" s="1215"/>
      <c r="D468" s="1215"/>
      <c r="E468" s="1215"/>
      <c r="F468" s="1215"/>
      <c r="G468" s="1215"/>
      <c r="H468" s="970"/>
      <c r="I468" s="971"/>
      <c r="J468" s="972"/>
      <c r="K468" s="961"/>
      <c r="L468" s="961"/>
      <c r="M468" s="291"/>
      <c r="N468" s="973"/>
      <c r="O468" s="1136"/>
      <c r="P468" s="1137"/>
    </row>
    <row r="469" spans="1:16" x14ac:dyDescent="0.2">
      <c r="A469" s="90"/>
      <c r="B469" s="1215"/>
      <c r="C469" s="1215"/>
      <c r="D469" s="1215"/>
      <c r="E469" s="1215"/>
      <c r="F469" s="1215"/>
      <c r="G469" s="1215"/>
      <c r="H469" s="961"/>
      <c r="I469" s="961"/>
      <c r="J469" s="972"/>
      <c r="K469" s="961"/>
      <c r="L469" s="961"/>
      <c r="M469" s="291"/>
      <c r="N469" s="973"/>
      <c r="O469" s="1136"/>
      <c r="P469" s="1137"/>
    </row>
    <row r="470" spans="1:16" x14ac:dyDescent="0.2">
      <c r="A470" s="100"/>
      <c r="B470" s="1219"/>
      <c r="C470" s="1219"/>
      <c r="D470" s="1219"/>
      <c r="E470" s="1219"/>
      <c r="F470" s="1219"/>
      <c r="G470" s="1219"/>
      <c r="H470" s="961"/>
      <c r="I470" s="961"/>
      <c r="J470" s="976"/>
      <c r="K470" s="961"/>
      <c r="L470" s="961"/>
      <c r="M470" s="781"/>
      <c r="N470" s="973"/>
      <c r="O470" s="1136"/>
      <c r="P470" s="1137"/>
    </row>
    <row r="471" spans="1:16" x14ac:dyDescent="0.2">
      <c r="A471" s="90"/>
      <c r="B471" s="1215"/>
      <c r="C471" s="1215"/>
      <c r="D471" s="1215"/>
      <c r="E471" s="1215"/>
      <c r="F471" s="1215"/>
      <c r="G471" s="1215"/>
      <c r="H471" s="961"/>
      <c r="I471" s="961"/>
      <c r="J471" s="972"/>
      <c r="K471" s="961"/>
      <c r="L471" s="961"/>
      <c r="M471" s="291"/>
      <c r="N471" s="973"/>
      <c r="O471" s="1136"/>
      <c r="P471" s="1137"/>
    </row>
    <row r="472" spans="1:16" x14ac:dyDescent="0.2">
      <c r="A472" s="90"/>
      <c r="B472" s="1215"/>
      <c r="C472" s="1215"/>
      <c r="D472" s="1215"/>
      <c r="E472" s="1215"/>
      <c r="F472" s="1215"/>
      <c r="G472" s="1215"/>
      <c r="H472" s="961"/>
      <c r="I472" s="961"/>
      <c r="J472" s="972"/>
      <c r="K472" s="961"/>
      <c r="L472" s="961"/>
      <c r="M472" s="291"/>
      <c r="N472" s="973"/>
      <c r="O472" s="1136"/>
      <c r="P472" s="1137"/>
    </row>
    <row r="473" spans="1:16" x14ac:dyDescent="0.2">
      <c r="A473" s="90"/>
      <c r="B473" s="1215"/>
      <c r="C473" s="1215"/>
      <c r="D473" s="1215"/>
      <c r="E473" s="1215"/>
      <c r="F473" s="1215"/>
      <c r="G473" s="1215"/>
      <c r="H473" s="961"/>
      <c r="I473" s="961"/>
      <c r="J473" s="56"/>
      <c r="K473" s="961"/>
      <c r="L473" s="961"/>
      <c r="M473" s="291"/>
      <c r="N473" s="973"/>
      <c r="O473" s="1136"/>
      <c r="P473" s="1137"/>
    </row>
    <row r="474" spans="1:16" x14ac:dyDescent="0.2">
      <c r="A474" s="90"/>
      <c r="B474" s="1215"/>
      <c r="C474" s="1215"/>
      <c r="D474" s="1215"/>
      <c r="E474" s="1215"/>
      <c r="F474" s="1215"/>
      <c r="G474" s="1215"/>
      <c r="H474" s="961"/>
      <c r="I474" s="961"/>
      <c r="J474" s="976"/>
      <c r="K474" s="961"/>
      <c r="L474" s="961"/>
      <c r="M474" s="291"/>
      <c r="N474" s="973"/>
      <c r="O474" s="1136"/>
      <c r="P474" s="1137"/>
    </row>
    <row r="475" spans="1:16" x14ac:dyDescent="0.2">
      <c r="A475" s="90"/>
      <c r="B475" s="1215"/>
      <c r="C475" s="1215"/>
      <c r="D475" s="1215"/>
      <c r="E475" s="1215"/>
      <c r="F475" s="1215"/>
      <c r="G475" s="1215"/>
      <c r="H475" s="961"/>
      <c r="I475" s="961"/>
      <c r="J475" s="56"/>
      <c r="K475" s="961"/>
      <c r="L475" s="961"/>
      <c r="M475" s="291"/>
      <c r="N475" s="973"/>
      <c r="O475" s="1136"/>
      <c r="P475" s="1137"/>
    </row>
    <row r="476" spans="1:16" x14ac:dyDescent="0.2">
      <c r="A476" s="90"/>
      <c r="B476" s="1215"/>
      <c r="C476" s="1215"/>
      <c r="D476" s="1215"/>
      <c r="E476" s="1215"/>
      <c r="F476" s="1215"/>
      <c r="G476" s="1215"/>
      <c r="H476" s="56"/>
      <c r="I476" s="56"/>
      <c r="J476" s="56"/>
      <c r="K476" s="56"/>
      <c r="L476" s="56"/>
      <c r="M476" s="291"/>
      <c r="N476" s="973"/>
      <c r="O476" s="1136"/>
      <c r="P476" s="1137"/>
    </row>
    <row r="477" spans="1:16" x14ac:dyDescent="0.2">
      <c r="B477" s="956"/>
      <c r="C477" s="994"/>
      <c r="D477" s="55"/>
      <c r="E477" s="55"/>
      <c r="F477" s="55"/>
      <c r="G477" s="55"/>
      <c r="H477" s="55"/>
      <c r="I477" s="55"/>
      <c r="J477" s="55"/>
      <c r="K477" s="55"/>
      <c r="L477" s="55"/>
      <c r="M477" s="57"/>
      <c r="N477" s="985"/>
      <c r="O477" s="982"/>
      <c r="P477" s="982"/>
    </row>
    <row r="478" spans="1:16" x14ac:dyDescent="0.2">
      <c r="B478" s="984"/>
      <c r="C478" s="949"/>
      <c r="D478" s="949"/>
      <c r="E478" s="949"/>
      <c r="F478" s="949"/>
      <c r="G478" s="949"/>
      <c r="H478" s="949"/>
      <c r="I478" s="949"/>
      <c r="J478" s="949"/>
      <c r="K478" s="55"/>
      <c r="L478" s="55"/>
      <c r="M478" s="56"/>
      <c r="N478" s="792"/>
      <c r="O478" s="1133"/>
      <c r="P478" s="1133"/>
    </row>
    <row r="479" spans="1:16" x14ac:dyDescent="0.2">
      <c r="B479" s="979"/>
      <c r="C479" s="949"/>
      <c r="D479" s="949"/>
      <c r="E479" s="949"/>
      <c r="F479" s="949"/>
      <c r="G479" s="949"/>
      <c r="H479" s="949"/>
      <c r="I479" s="949"/>
      <c r="J479" s="949"/>
      <c r="K479" s="55"/>
      <c r="L479" s="55"/>
      <c r="M479" s="56"/>
      <c r="N479" s="792"/>
      <c r="O479" s="1133"/>
      <c r="P479" s="1133"/>
    </row>
    <row r="480" spans="1:16" x14ac:dyDescent="0.2">
      <c r="B480" s="995"/>
      <c r="C480" s="959"/>
      <c r="D480" s="959"/>
      <c r="E480" s="959"/>
      <c r="F480" s="959"/>
      <c r="G480" s="959"/>
      <c r="H480" s="959"/>
      <c r="I480" s="959"/>
      <c r="J480" s="959"/>
      <c r="K480" s="55"/>
      <c r="L480" s="55"/>
      <c r="M480" s="961"/>
      <c r="N480" s="977"/>
      <c r="O480" s="1133"/>
      <c r="P480" s="1133"/>
    </row>
    <row r="481" spans="2:16" x14ac:dyDescent="0.2">
      <c r="B481" s="979"/>
      <c r="C481" s="949"/>
      <c r="D481" s="949"/>
      <c r="E481" s="949"/>
      <c r="F481" s="949"/>
      <c r="G481" s="949"/>
      <c r="H481" s="949"/>
      <c r="I481" s="949"/>
      <c r="J481" s="949"/>
      <c r="K481" s="55"/>
      <c r="L481" s="55"/>
      <c r="M481" s="56"/>
      <c r="N481" s="600"/>
      <c r="O481" s="1133"/>
      <c r="P481" s="1133"/>
    </row>
    <row r="482" spans="2:16" x14ac:dyDescent="0.2">
      <c r="B482" s="979"/>
      <c r="C482" s="949"/>
      <c r="D482" s="949"/>
      <c r="E482" s="949"/>
      <c r="F482" s="949"/>
      <c r="G482" s="949"/>
      <c r="H482" s="949"/>
      <c r="I482" s="949"/>
      <c r="J482" s="949"/>
      <c r="K482" s="55"/>
      <c r="L482" s="55"/>
      <c r="M482" s="56"/>
      <c r="N482" s="600"/>
      <c r="O482" s="1133"/>
      <c r="P482" s="1133"/>
    </row>
    <row r="483" spans="2:16" x14ac:dyDescent="0.2">
      <c r="B483" s="979"/>
      <c r="C483" s="949"/>
      <c r="D483" s="949"/>
      <c r="E483" s="949"/>
      <c r="F483" s="949"/>
      <c r="G483" s="949"/>
      <c r="H483" s="949"/>
      <c r="I483" s="949"/>
      <c r="J483" s="949"/>
      <c r="K483" s="55"/>
      <c r="L483" s="55"/>
      <c r="M483" s="56"/>
      <c r="N483" s="600"/>
      <c r="O483" s="1133"/>
      <c r="P483" s="1133"/>
    </row>
    <row r="484" spans="2:16" x14ac:dyDescent="0.2">
      <c r="B484" s="979"/>
      <c r="C484" s="949"/>
      <c r="D484" s="949"/>
      <c r="E484" s="949"/>
      <c r="F484" s="949"/>
      <c r="G484" s="949"/>
      <c r="H484" s="949"/>
      <c r="I484" s="949"/>
      <c r="J484" s="949"/>
      <c r="K484" s="55"/>
      <c r="L484" s="55"/>
      <c r="M484" s="56"/>
      <c r="N484" s="600"/>
      <c r="O484" s="1133"/>
      <c r="P484" s="1133"/>
    </row>
    <row r="485" spans="2:16" x14ac:dyDescent="0.2">
      <c r="B485" s="979"/>
      <c r="C485" s="949"/>
      <c r="D485" s="949"/>
      <c r="E485" s="949"/>
      <c r="F485" s="949"/>
      <c r="G485" s="949"/>
      <c r="H485" s="949"/>
      <c r="I485" s="949"/>
      <c r="J485" s="949"/>
      <c r="K485" s="55"/>
      <c r="L485" s="55"/>
      <c r="M485" s="56"/>
      <c r="N485" s="600"/>
      <c r="O485" s="1133"/>
      <c r="P485" s="1133"/>
    </row>
    <row r="486" spans="2:16" x14ac:dyDescent="0.2">
      <c r="B486" s="979"/>
      <c r="C486" s="949"/>
      <c r="D486" s="949"/>
      <c r="E486" s="949"/>
      <c r="F486" s="949"/>
      <c r="G486" s="949"/>
      <c r="H486" s="949"/>
      <c r="I486" s="949"/>
      <c r="J486" s="949"/>
      <c r="K486" s="55"/>
      <c r="L486" s="55"/>
      <c r="M486" s="56"/>
      <c r="N486" s="792"/>
      <c r="O486" s="1133"/>
      <c r="P486" s="1133"/>
    </row>
    <row r="487" spans="2:16" x14ac:dyDescent="0.2">
      <c r="B487" s="984"/>
      <c r="C487" s="949"/>
      <c r="D487" s="949"/>
      <c r="E487" s="949"/>
      <c r="F487" s="949"/>
      <c r="G487" s="949"/>
      <c r="H487" s="949"/>
      <c r="I487" s="949"/>
      <c r="J487" s="949"/>
      <c r="K487" s="55"/>
      <c r="L487" s="55"/>
      <c r="M487" s="56"/>
      <c r="N487" s="792"/>
      <c r="O487" s="1133"/>
      <c r="P487" s="1133"/>
    </row>
    <row r="488" spans="2:16" x14ac:dyDescent="0.2">
      <c r="B488" s="979"/>
      <c r="C488" s="949"/>
      <c r="D488" s="949"/>
      <c r="E488" s="949"/>
      <c r="F488" s="949"/>
      <c r="G488" s="949"/>
      <c r="H488" s="949"/>
      <c r="I488" s="949"/>
      <c r="J488" s="949"/>
      <c r="K488" s="55"/>
      <c r="L488" s="55"/>
      <c r="M488" s="961"/>
      <c r="N488" s="978"/>
      <c r="O488" s="1133"/>
      <c r="P488" s="1133"/>
    </row>
    <row r="489" spans="2:16" x14ac:dyDescent="0.2">
      <c r="B489" s="984"/>
      <c r="C489" s="949"/>
      <c r="D489" s="949"/>
      <c r="E489" s="949"/>
      <c r="F489" s="949"/>
      <c r="G489" s="949"/>
      <c r="H489" s="949"/>
      <c r="I489" s="949"/>
      <c r="J489" s="949"/>
      <c r="K489" s="55"/>
      <c r="L489" s="55"/>
      <c r="M489" s="56"/>
      <c r="N489" s="792"/>
      <c r="O489" s="1133"/>
      <c r="P489" s="1133"/>
    </row>
    <row r="490" spans="2:16" x14ac:dyDescent="0.2">
      <c r="B490" s="979"/>
      <c r="C490" s="949"/>
      <c r="D490" s="949"/>
      <c r="E490" s="949"/>
      <c r="F490" s="949"/>
      <c r="G490" s="949"/>
      <c r="H490" s="949"/>
      <c r="I490" s="949"/>
      <c r="J490" s="949"/>
      <c r="K490" s="55"/>
      <c r="L490" s="55"/>
      <c r="M490" s="56"/>
      <c r="N490" s="792"/>
      <c r="O490" s="1133"/>
      <c r="P490" s="1133"/>
    </row>
    <row r="491" spans="2:16" x14ac:dyDescent="0.2">
      <c r="B491" s="984"/>
      <c r="C491" s="949"/>
      <c r="D491" s="949"/>
      <c r="E491" s="949"/>
      <c r="F491" s="949"/>
      <c r="G491" s="949"/>
      <c r="H491" s="949"/>
      <c r="I491" s="949"/>
      <c r="J491" s="949"/>
      <c r="K491" s="55"/>
      <c r="L491" s="55"/>
      <c r="M491" s="56"/>
      <c r="N491" s="792"/>
      <c r="O491" s="1133"/>
      <c r="P491" s="1133"/>
    </row>
    <row r="492" spans="2:16" x14ac:dyDescent="0.2">
      <c r="B492" s="979"/>
      <c r="C492" s="949"/>
      <c r="D492" s="949"/>
      <c r="E492" s="949"/>
      <c r="F492" s="949"/>
      <c r="G492" s="949"/>
      <c r="H492" s="949"/>
      <c r="I492" s="949"/>
      <c r="J492" s="949"/>
      <c r="K492" s="55"/>
      <c r="L492" s="55"/>
      <c r="M492" s="56"/>
      <c r="N492" s="792"/>
      <c r="O492" s="1133"/>
      <c r="P492" s="1133"/>
    </row>
    <row r="493" spans="2:16" x14ac:dyDescent="0.2">
      <c r="B493" s="979"/>
      <c r="C493" s="949"/>
      <c r="D493" s="949"/>
      <c r="E493" s="949"/>
      <c r="F493" s="949"/>
      <c r="G493" s="949"/>
      <c r="H493" s="949"/>
      <c r="I493" s="949"/>
      <c r="J493" s="949"/>
      <c r="K493" s="55"/>
      <c r="L493" s="55"/>
      <c r="M493" s="56"/>
      <c r="N493" s="792"/>
      <c r="O493" s="1133"/>
      <c r="P493" s="1133"/>
    </row>
    <row r="494" spans="2:16" x14ac:dyDescent="0.2">
      <c r="B494" s="984"/>
      <c r="C494" s="949"/>
      <c r="D494" s="949"/>
      <c r="E494" s="949"/>
      <c r="F494" s="949"/>
      <c r="G494" s="949"/>
      <c r="H494" s="949"/>
      <c r="I494" s="949"/>
      <c r="J494" s="949"/>
      <c r="K494" s="55"/>
      <c r="L494" s="55"/>
      <c r="M494" s="56"/>
      <c r="N494" s="792"/>
      <c r="O494" s="1133"/>
      <c r="P494" s="1133"/>
    </row>
    <row r="495" spans="2:16" x14ac:dyDescent="0.2">
      <c r="B495" s="979"/>
      <c r="C495" s="949"/>
      <c r="D495" s="949"/>
      <c r="E495" s="949"/>
      <c r="F495" s="949"/>
      <c r="G495" s="949"/>
      <c r="H495" s="949"/>
      <c r="I495" s="949"/>
      <c r="J495" s="949"/>
      <c r="K495" s="55"/>
      <c r="L495" s="55"/>
      <c r="M495" s="56"/>
      <c r="N495" s="792"/>
      <c r="O495" s="1133"/>
      <c r="P495" s="1133"/>
    </row>
    <row r="496" spans="2:16" x14ac:dyDescent="0.2">
      <c r="B496" s="984"/>
      <c r="C496" s="949"/>
      <c r="D496" s="949"/>
      <c r="E496" s="949"/>
      <c r="F496" s="949"/>
      <c r="G496" s="949"/>
      <c r="H496" s="949"/>
      <c r="I496" s="949"/>
      <c r="J496" s="949"/>
      <c r="K496" s="55"/>
      <c r="L496" s="55"/>
      <c r="M496" s="56"/>
      <c r="N496" s="792"/>
      <c r="O496" s="1133"/>
      <c r="P496" s="1133"/>
    </row>
    <row r="497" spans="2:16" x14ac:dyDescent="0.2">
      <c r="B497" s="984"/>
      <c r="C497" s="949"/>
      <c r="D497" s="949"/>
      <c r="E497" s="949"/>
      <c r="F497" s="949"/>
      <c r="G497" s="949"/>
      <c r="H497" s="949"/>
      <c r="I497" s="949"/>
      <c r="J497" s="949"/>
      <c r="K497" s="55"/>
      <c r="L497" s="55"/>
      <c r="M497" s="56"/>
      <c r="N497" s="792"/>
      <c r="O497" s="1133"/>
      <c r="P497" s="1133"/>
    </row>
    <row r="498" spans="2:16" x14ac:dyDescent="0.2">
      <c r="B498" s="984"/>
      <c r="C498" s="949"/>
      <c r="D498" s="949"/>
      <c r="E498" s="949"/>
      <c r="F498" s="949"/>
      <c r="G498" s="949"/>
      <c r="H498" s="949"/>
      <c r="I498" s="949"/>
      <c r="J498" s="949"/>
      <c r="K498" s="55"/>
      <c r="L498" s="55"/>
      <c r="M498" s="56"/>
      <c r="N498" s="792"/>
      <c r="O498" s="1133"/>
      <c r="P498" s="1133"/>
    </row>
    <row r="499" spans="2:16" x14ac:dyDescent="0.2">
      <c r="B499" s="984"/>
      <c r="C499" s="949"/>
      <c r="D499" s="949"/>
      <c r="E499" s="949"/>
      <c r="F499" s="949"/>
      <c r="G499" s="949"/>
      <c r="H499" s="949"/>
      <c r="I499" s="949"/>
      <c r="J499" s="949"/>
      <c r="K499" s="55"/>
      <c r="L499" s="55"/>
      <c r="M499" s="56"/>
      <c r="N499" s="792"/>
      <c r="O499" s="1133"/>
      <c r="P499" s="1133"/>
    </row>
    <row r="500" spans="2:16" x14ac:dyDescent="0.2">
      <c r="B500" s="979"/>
      <c r="C500" s="949"/>
      <c r="D500" s="949"/>
      <c r="E500" s="949"/>
      <c r="F500" s="949"/>
      <c r="G500" s="949"/>
      <c r="H500" s="949"/>
      <c r="I500" s="949"/>
      <c r="J500" s="949"/>
      <c r="K500" s="55"/>
      <c r="L500" s="55"/>
      <c r="M500" s="56"/>
      <c r="N500" s="792"/>
      <c r="O500" s="1133"/>
      <c r="P500" s="1133"/>
    </row>
    <row r="501" spans="2:16" x14ac:dyDescent="0.2">
      <c r="B501" s="979"/>
      <c r="C501" s="949"/>
      <c r="D501" s="949"/>
      <c r="E501" s="949"/>
      <c r="F501" s="949"/>
      <c r="G501" s="949"/>
      <c r="H501" s="949"/>
      <c r="I501" s="949"/>
      <c r="J501" s="949"/>
      <c r="K501" s="55"/>
      <c r="L501" s="55"/>
      <c r="M501" s="56"/>
      <c r="N501" s="792"/>
      <c r="O501" s="1133"/>
      <c r="P501" s="1133"/>
    </row>
    <row r="502" spans="2:16" x14ac:dyDescent="0.2">
      <c r="B502" s="979"/>
      <c r="C502" s="949"/>
      <c r="D502" s="949"/>
      <c r="E502" s="949"/>
      <c r="F502" s="949"/>
      <c r="G502" s="949"/>
      <c r="H502" s="949"/>
      <c r="I502" s="949"/>
      <c r="J502" s="949"/>
      <c r="K502" s="55"/>
      <c r="L502" s="55"/>
      <c r="M502" s="56"/>
      <c r="N502" s="792"/>
      <c r="O502" s="1133"/>
      <c r="P502" s="1133"/>
    </row>
    <row r="503" spans="2:16" x14ac:dyDescent="0.2">
      <c r="B503" s="979"/>
      <c r="C503" s="949"/>
      <c r="D503" s="949"/>
      <c r="E503" s="949"/>
      <c r="F503" s="949"/>
      <c r="G503" s="949"/>
      <c r="H503" s="949"/>
      <c r="I503" s="949"/>
      <c r="J503" s="949"/>
      <c r="K503" s="55"/>
      <c r="L503" s="55"/>
      <c r="M503" s="56"/>
      <c r="N503" s="792"/>
      <c r="O503" s="1133"/>
      <c r="P503" s="1133"/>
    </row>
    <row r="504" spans="2:16" x14ac:dyDescent="0.2">
      <c r="B504" s="979"/>
      <c r="C504" s="949"/>
      <c r="D504" s="949"/>
      <c r="E504" s="949"/>
      <c r="F504" s="949"/>
      <c r="G504" s="949"/>
      <c r="H504" s="949"/>
      <c r="I504" s="949"/>
      <c r="J504" s="949"/>
      <c r="K504" s="55"/>
      <c r="L504" s="55"/>
      <c r="M504" s="56"/>
      <c r="N504" s="792"/>
      <c r="O504" s="1133"/>
      <c r="P504" s="1133"/>
    </row>
    <row r="505" spans="2:16" x14ac:dyDescent="0.2">
      <c r="B505" s="979"/>
      <c r="C505" s="949"/>
      <c r="D505" s="949"/>
      <c r="E505" s="949"/>
      <c r="F505" s="949"/>
      <c r="G505" s="949"/>
      <c r="H505" s="949"/>
      <c r="I505" s="949"/>
      <c r="J505" s="949"/>
      <c r="K505" s="55"/>
      <c r="L505" s="55"/>
      <c r="M505" s="56"/>
      <c r="N505" s="792"/>
      <c r="O505" s="1133"/>
      <c r="P505" s="1133"/>
    </row>
    <row r="506" spans="2:16" x14ac:dyDescent="0.2">
      <c r="B506" s="979"/>
      <c r="C506" s="949"/>
      <c r="D506" s="949"/>
      <c r="E506" s="949"/>
      <c r="F506" s="949"/>
      <c r="G506" s="949"/>
      <c r="H506" s="949"/>
      <c r="I506" s="949"/>
      <c r="J506" s="949"/>
      <c r="K506" s="55"/>
      <c r="L506" s="55"/>
      <c r="M506" s="56"/>
      <c r="N506" s="792"/>
      <c r="O506" s="1133"/>
      <c r="P506" s="1133"/>
    </row>
    <row r="507" spans="2:16" x14ac:dyDescent="0.2">
      <c r="B507" s="979"/>
      <c r="C507" s="949"/>
      <c r="D507" s="949"/>
      <c r="E507" s="949"/>
      <c r="F507" s="949"/>
      <c r="G507" s="949"/>
      <c r="H507" s="949"/>
      <c r="I507" s="949"/>
      <c r="J507" s="949"/>
      <c r="K507" s="55"/>
      <c r="L507" s="55"/>
      <c r="M507" s="56"/>
      <c r="N507" s="792"/>
      <c r="O507" s="1133"/>
      <c r="P507" s="1133"/>
    </row>
    <row r="508" spans="2:16" x14ac:dyDescent="0.2">
      <c r="B508" s="979"/>
      <c r="C508" s="949"/>
      <c r="D508" s="949"/>
      <c r="E508" s="949"/>
      <c r="F508" s="949"/>
      <c r="G508" s="949"/>
      <c r="H508" s="949"/>
      <c r="I508" s="949"/>
      <c r="J508" s="949"/>
      <c r="K508" s="55"/>
      <c r="L508" s="55"/>
      <c r="M508" s="56"/>
      <c r="N508" s="792"/>
      <c r="O508" s="1133"/>
      <c r="P508" s="1133"/>
    </row>
    <row r="509" spans="2:16" x14ac:dyDescent="0.2">
      <c r="B509" s="979"/>
      <c r="C509" s="949"/>
      <c r="D509" s="949"/>
      <c r="E509" s="949"/>
      <c r="F509" s="949"/>
      <c r="G509" s="949"/>
      <c r="H509" s="949"/>
      <c r="I509" s="949"/>
      <c r="J509" s="949"/>
      <c r="K509" s="55"/>
      <c r="L509" s="55"/>
      <c r="M509" s="56"/>
      <c r="N509" s="792"/>
      <c r="O509" s="1133"/>
      <c r="P509" s="1133"/>
    </row>
    <row r="510" spans="2:16" x14ac:dyDescent="0.2">
      <c r="B510" s="979"/>
      <c r="C510" s="949"/>
      <c r="D510" s="949"/>
      <c r="E510" s="949"/>
      <c r="F510" s="949"/>
      <c r="G510" s="949"/>
      <c r="H510" s="949"/>
      <c r="I510" s="949"/>
      <c r="J510" s="949"/>
      <c r="K510" s="55"/>
      <c r="L510" s="55"/>
      <c r="M510" s="56"/>
      <c r="N510" s="792"/>
      <c r="O510" s="1133"/>
      <c r="P510" s="1133"/>
    </row>
    <row r="511" spans="2:16" x14ac:dyDescent="0.2">
      <c r="B511" s="979"/>
      <c r="C511" s="949"/>
      <c r="D511" s="949"/>
      <c r="E511" s="949"/>
      <c r="F511" s="949"/>
      <c r="G511" s="949"/>
      <c r="H511" s="949"/>
      <c r="I511" s="949"/>
      <c r="J511" s="949"/>
      <c r="K511" s="55"/>
      <c r="L511" s="55"/>
      <c r="M511" s="56"/>
      <c r="N511" s="792"/>
      <c r="O511" s="1133"/>
      <c r="P511" s="1133"/>
    </row>
    <row r="512" spans="2:16" x14ac:dyDescent="0.2">
      <c r="B512" s="979"/>
      <c r="C512" s="949"/>
      <c r="D512" s="949"/>
      <c r="E512" s="949"/>
      <c r="F512" s="949"/>
      <c r="G512" s="949"/>
      <c r="H512" s="949"/>
      <c r="I512" s="949"/>
      <c r="J512" s="949"/>
      <c r="K512" s="55"/>
      <c r="L512" s="55"/>
      <c r="M512" s="56"/>
      <c r="N512" s="792"/>
      <c r="O512" s="1133"/>
      <c r="P512" s="1133"/>
    </row>
    <row r="513" spans="2:16" x14ac:dyDescent="0.2">
      <c r="B513" s="979"/>
      <c r="C513" s="949"/>
      <c r="D513" s="949"/>
      <c r="E513" s="949"/>
      <c r="F513" s="949"/>
      <c r="G513" s="949"/>
      <c r="H513" s="949"/>
      <c r="I513" s="949"/>
      <c r="J513" s="949"/>
      <c r="K513" s="55"/>
      <c r="L513" s="55"/>
      <c r="M513" s="56"/>
      <c r="N513" s="792"/>
      <c r="O513" s="1133"/>
      <c r="P513" s="1133"/>
    </row>
    <row r="514" spans="2:16" x14ac:dyDescent="0.2">
      <c r="B514" s="979"/>
      <c r="C514" s="949"/>
      <c r="D514" s="949"/>
      <c r="E514" s="949"/>
      <c r="F514" s="949"/>
      <c r="G514" s="949"/>
      <c r="H514" s="949"/>
      <c r="I514" s="949"/>
      <c r="J514" s="949"/>
      <c r="K514" s="55"/>
      <c r="L514" s="55"/>
      <c r="M514" s="56"/>
      <c r="N514" s="792"/>
      <c r="O514" s="1133"/>
      <c r="P514" s="1133"/>
    </row>
    <row r="515" spans="2:16" x14ac:dyDescent="0.2">
      <c r="B515" s="979"/>
      <c r="C515" s="949"/>
      <c r="D515" s="949"/>
      <c r="E515" s="949"/>
      <c r="F515" s="949"/>
      <c r="G515" s="949"/>
      <c r="H515" s="949"/>
      <c r="I515" s="949"/>
      <c r="J515" s="949"/>
      <c r="K515" s="55"/>
      <c r="L515" s="55"/>
      <c r="M515" s="56"/>
      <c r="N515" s="792"/>
      <c r="O515" s="1133"/>
      <c r="P515" s="1133"/>
    </row>
    <row r="516" spans="2:16" x14ac:dyDescent="0.2">
      <c r="B516" s="979"/>
      <c r="C516" s="949"/>
      <c r="D516" s="949"/>
      <c r="E516" s="949"/>
      <c r="F516" s="949"/>
      <c r="G516" s="949"/>
      <c r="H516" s="949"/>
      <c r="I516" s="949"/>
      <c r="J516" s="949"/>
      <c r="K516" s="55"/>
      <c r="L516" s="55"/>
      <c r="M516" s="56"/>
      <c r="N516" s="792"/>
      <c r="O516" s="1133"/>
      <c r="P516" s="1133"/>
    </row>
    <row r="517" spans="2:16" x14ac:dyDescent="0.2">
      <c r="B517" s="979"/>
      <c r="C517" s="949"/>
      <c r="D517" s="949"/>
      <c r="E517" s="949"/>
      <c r="F517" s="949"/>
      <c r="G517" s="949"/>
      <c r="H517" s="949"/>
      <c r="I517" s="949"/>
      <c r="J517" s="949"/>
      <c r="K517" s="55"/>
      <c r="L517" s="55"/>
      <c r="M517" s="56"/>
      <c r="N517" s="792"/>
      <c r="O517" s="1133"/>
      <c r="P517" s="1133"/>
    </row>
    <row r="518" spans="2:16" x14ac:dyDescent="0.2">
      <c r="B518" s="979"/>
      <c r="C518" s="949"/>
      <c r="D518" s="949"/>
      <c r="E518" s="949"/>
      <c r="F518" s="949"/>
      <c r="G518" s="949"/>
      <c r="H518" s="949"/>
      <c r="I518" s="949"/>
      <c r="J518" s="949"/>
      <c r="K518" s="55"/>
      <c r="L518" s="55"/>
      <c r="M518" s="56"/>
      <c r="N518" s="792"/>
      <c r="O518" s="1133"/>
      <c r="P518" s="1133"/>
    </row>
    <row r="519" spans="2:16" x14ac:dyDescent="0.2">
      <c r="B519" s="979"/>
      <c r="C519" s="949"/>
      <c r="D519" s="949"/>
      <c r="E519" s="949"/>
      <c r="F519" s="949"/>
      <c r="G519" s="949"/>
      <c r="H519" s="949"/>
      <c r="I519" s="949"/>
      <c r="J519" s="949"/>
      <c r="K519" s="55"/>
      <c r="L519" s="55"/>
      <c r="M519" s="56"/>
      <c r="N519" s="792"/>
      <c r="O519" s="1133"/>
      <c r="P519" s="1133"/>
    </row>
    <row r="520" spans="2:16" x14ac:dyDescent="0.2">
      <c r="B520" s="979"/>
      <c r="C520" s="949"/>
      <c r="D520" s="949"/>
      <c r="E520" s="949"/>
      <c r="F520" s="949"/>
      <c r="G520" s="949"/>
      <c r="H520" s="949"/>
      <c r="I520" s="949"/>
      <c r="J520" s="949"/>
      <c r="K520" s="55"/>
      <c r="L520" s="55"/>
      <c r="M520" s="56"/>
      <c r="N520" s="792"/>
      <c r="O520" s="1133"/>
      <c r="P520" s="1133"/>
    </row>
    <row r="521" spans="2:16" x14ac:dyDescent="0.2">
      <c r="B521" s="979"/>
      <c r="C521" s="949"/>
      <c r="D521" s="949"/>
      <c r="E521" s="949"/>
      <c r="F521" s="949"/>
      <c r="G521" s="949"/>
      <c r="H521" s="949"/>
      <c r="I521" s="949"/>
      <c r="J521" s="949"/>
      <c r="K521" s="55"/>
      <c r="L521" s="55"/>
      <c r="M521" s="56"/>
      <c r="N521" s="792"/>
      <c r="O521" s="1133"/>
      <c r="P521" s="1133"/>
    </row>
    <row r="522" spans="2:16" x14ac:dyDescent="0.2">
      <c r="B522" s="979"/>
      <c r="C522" s="949"/>
      <c r="D522" s="949"/>
      <c r="E522" s="949"/>
      <c r="F522" s="949"/>
      <c r="G522" s="949"/>
      <c r="H522" s="949"/>
      <c r="I522" s="949"/>
      <c r="J522" s="949"/>
      <c r="K522" s="55"/>
      <c r="L522" s="55"/>
      <c r="M522" s="56"/>
      <c r="N522" s="792"/>
      <c r="O522" s="1133"/>
      <c r="P522" s="1133"/>
    </row>
    <row r="523" spans="2:16" x14ac:dyDescent="0.2">
      <c r="B523" s="979"/>
      <c r="C523" s="949"/>
      <c r="D523" s="949"/>
      <c r="E523" s="949"/>
      <c r="F523" s="949"/>
      <c r="G523" s="949"/>
      <c r="H523" s="949"/>
      <c r="I523" s="949"/>
      <c r="J523" s="949"/>
      <c r="K523" s="55"/>
      <c r="L523" s="55"/>
      <c r="M523" s="56"/>
      <c r="N523" s="792"/>
      <c r="O523" s="1133"/>
      <c r="P523" s="1133"/>
    </row>
    <row r="524" spans="2:16" x14ac:dyDescent="0.2">
      <c r="B524" s="979"/>
      <c r="C524" s="962"/>
      <c r="D524" s="962"/>
      <c r="E524" s="962"/>
      <c r="F524" s="962"/>
      <c r="G524" s="962"/>
      <c r="H524" s="962"/>
      <c r="I524" s="962"/>
      <c r="J524" s="962"/>
      <c r="K524" s="55"/>
      <c r="L524" s="55"/>
      <c r="M524" s="56"/>
      <c r="N524" s="792"/>
      <c r="O524" s="1133"/>
      <c r="P524" s="1133"/>
    </row>
    <row r="525" spans="2:16" x14ac:dyDescent="0.2">
      <c r="B525" s="979"/>
      <c r="C525" s="949"/>
      <c r="D525" s="949"/>
      <c r="E525" s="949"/>
      <c r="F525" s="949"/>
      <c r="G525" s="949"/>
      <c r="H525" s="949"/>
      <c r="I525" s="949"/>
      <c r="J525" s="949"/>
      <c r="K525" s="55"/>
      <c r="L525" s="55"/>
      <c r="M525" s="56"/>
      <c r="N525" s="792"/>
      <c r="O525" s="1133"/>
      <c r="P525" s="1133"/>
    </row>
    <row r="526" spans="2:16" x14ac:dyDescent="0.2">
      <c r="B526" s="979"/>
      <c r="C526" s="949"/>
      <c r="D526" s="949"/>
      <c r="E526" s="949"/>
      <c r="F526" s="949"/>
      <c r="G526" s="949"/>
      <c r="H526" s="949"/>
      <c r="I526" s="949"/>
      <c r="J526" s="949"/>
      <c r="K526" s="55"/>
      <c r="L526" s="55"/>
      <c r="M526" s="56"/>
      <c r="N526" s="792"/>
      <c r="O526" s="1133"/>
      <c r="P526" s="1133"/>
    </row>
    <row r="527" spans="2:16" x14ac:dyDescent="0.2">
      <c r="B527" s="979"/>
      <c r="C527" s="949"/>
      <c r="D527" s="949"/>
      <c r="E527" s="949"/>
      <c r="F527" s="949"/>
      <c r="G527" s="949"/>
      <c r="H527" s="949"/>
      <c r="I527" s="949"/>
      <c r="J527" s="949"/>
      <c r="K527" s="55"/>
      <c r="L527" s="55"/>
      <c r="M527" s="56"/>
      <c r="N527" s="792"/>
      <c r="O527" s="1133"/>
      <c r="P527" s="1133"/>
    </row>
    <row r="528" spans="2:16" x14ac:dyDescent="0.2">
      <c r="B528" s="979"/>
      <c r="C528" s="949"/>
      <c r="D528" s="949"/>
      <c r="E528" s="949"/>
      <c r="F528" s="949"/>
      <c r="G528" s="949"/>
      <c r="H528" s="949"/>
      <c r="I528" s="949"/>
      <c r="J528" s="949"/>
      <c r="K528" s="55"/>
      <c r="L528" s="55"/>
      <c r="M528" s="56"/>
      <c r="N528" s="792"/>
      <c r="O528" s="1133"/>
      <c r="P528" s="1133"/>
    </row>
    <row r="529" spans="2:16" x14ac:dyDescent="0.2">
      <c r="B529" s="979"/>
      <c r="C529" s="949"/>
      <c r="D529" s="949"/>
      <c r="E529" s="949"/>
      <c r="F529" s="949"/>
      <c r="G529" s="949"/>
      <c r="H529" s="949"/>
      <c r="I529" s="949"/>
      <c r="J529" s="949"/>
      <c r="K529" s="55"/>
      <c r="L529" s="55"/>
      <c r="M529" s="56"/>
      <c r="N529" s="792"/>
      <c r="O529" s="1133"/>
      <c r="P529" s="1133"/>
    </row>
    <row r="530" spans="2:16" x14ac:dyDescent="0.2">
      <c r="B530" s="979"/>
      <c r="C530" s="949"/>
      <c r="D530" s="949"/>
      <c r="E530" s="949"/>
      <c r="F530" s="949"/>
      <c r="G530" s="949"/>
      <c r="H530" s="949"/>
      <c r="I530" s="949"/>
      <c r="J530" s="949"/>
      <c r="K530" s="55"/>
      <c r="L530" s="55"/>
      <c r="M530" s="56"/>
      <c r="N530" s="792"/>
      <c r="O530" s="1133"/>
      <c r="P530" s="1133"/>
    </row>
    <row r="531" spans="2:16" x14ac:dyDescent="0.2">
      <c r="B531" s="979"/>
      <c r="C531" s="949"/>
      <c r="D531" s="949"/>
      <c r="E531" s="949"/>
      <c r="F531" s="949"/>
      <c r="G531" s="949"/>
      <c r="H531" s="949"/>
      <c r="I531" s="949"/>
      <c r="J531" s="949"/>
      <c r="K531" s="55"/>
      <c r="L531" s="55"/>
      <c r="M531" s="56"/>
      <c r="N531" s="792"/>
      <c r="O531" s="1133"/>
      <c r="P531" s="1133"/>
    </row>
    <row r="532" spans="2:16" x14ac:dyDescent="0.2">
      <c r="B532" s="979"/>
      <c r="C532" s="949"/>
      <c r="D532" s="949"/>
      <c r="E532" s="949"/>
      <c r="F532" s="949"/>
      <c r="G532" s="949"/>
      <c r="H532" s="949"/>
      <c r="I532" s="949"/>
      <c r="J532" s="949"/>
      <c r="K532" s="55"/>
      <c r="L532" s="55"/>
      <c r="M532" s="56"/>
      <c r="N532" s="792"/>
      <c r="O532" s="1133"/>
      <c r="P532" s="1133"/>
    </row>
    <row r="533" spans="2:16" x14ac:dyDescent="0.2">
      <c r="B533" s="979"/>
      <c r="C533" s="948"/>
      <c r="D533" s="948"/>
      <c r="E533" s="948"/>
      <c r="F533" s="948"/>
      <c r="G533" s="948"/>
      <c r="H533" s="948"/>
      <c r="I533" s="948"/>
      <c r="J533" s="948"/>
      <c r="K533" s="55"/>
      <c r="L533" s="55"/>
      <c r="M533" s="57"/>
      <c r="N533" s="792"/>
      <c r="O533" s="1133"/>
      <c r="P533" s="1133"/>
    </row>
    <row r="534" spans="2:16" x14ac:dyDescent="0.2">
      <c r="B534" s="979"/>
      <c r="C534" s="948"/>
      <c r="D534" s="948"/>
      <c r="E534" s="948"/>
      <c r="F534" s="948"/>
      <c r="G534" s="948"/>
      <c r="H534" s="948"/>
      <c r="I534" s="948"/>
      <c r="J534" s="948"/>
      <c r="K534" s="55"/>
      <c r="L534" s="55"/>
      <c r="M534" s="57"/>
      <c r="N534" s="792"/>
      <c r="O534" s="1133"/>
      <c r="P534" s="1133"/>
    </row>
    <row r="535" spans="2:16" x14ac:dyDescent="0.2">
      <c r="B535" s="979"/>
      <c r="C535" s="948"/>
      <c r="D535" s="948"/>
      <c r="E535" s="948"/>
      <c r="F535" s="948"/>
      <c r="G535" s="948"/>
      <c r="H535" s="948"/>
      <c r="I535" s="948"/>
      <c r="J535" s="948"/>
      <c r="K535" s="55"/>
      <c r="L535" s="55"/>
      <c r="M535" s="57"/>
      <c r="N535" s="792"/>
      <c r="O535" s="1133"/>
      <c r="P535" s="1133"/>
    </row>
    <row r="536" spans="2:16" x14ac:dyDescent="0.2">
      <c r="B536" s="55"/>
      <c r="C536" s="996"/>
      <c r="D536" s="997"/>
      <c r="E536" s="603"/>
      <c r="F536" s="603"/>
      <c r="G536" s="603"/>
      <c r="H536" s="603"/>
      <c r="I536" s="603"/>
      <c r="J536" s="603"/>
      <c r="K536" s="603"/>
      <c r="L536" s="55"/>
      <c r="M536" s="55"/>
      <c r="N536" s="998"/>
      <c r="O536" s="999"/>
      <c r="P536" s="999"/>
    </row>
    <row r="537" spans="2:16" x14ac:dyDescent="0.2">
      <c r="B537" s="55"/>
      <c r="C537" s="996"/>
      <c r="D537" s="1000"/>
      <c r="E537" s="996"/>
      <c r="F537" s="996"/>
      <c r="G537" s="996"/>
      <c r="H537" s="996"/>
      <c r="I537" s="996"/>
      <c r="J537" s="996"/>
      <c r="K537" s="810"/>
      <c r="L537" s="55"/>
      <c r="M537" s="55"/>
      <c r="N537" s="998"/>
      <c r="O537" s="999"/>
      <c r="P537" s="999"/>
    </row>
    <row r="538" spans="2:16" x14ac:dyDescent="0.2">
      <c r="B538" s="55"/>
      <c r="C538" s="996"/>
      <c r="D538" s="1000"/>
      <c r="E538" s="996"/>
      <c r="F538" s="996"/>
      <c r="G538" s="996"/>
      <c r="H538" s="996"/>
      <c r="I538" s="996"/>
      <c r="J538" s="996"/>
      <c r="K538" s="810"/>
      <c r="L538" s="55"/>
      <c r="M538" s="55"/>
      <c r="N538" s="998"/>
      <c r="O538" s="999"/>
      <c r="P538" s="999"/>
    </row>
    <row r="539" spans="2:16" x14ac:dyDescent="0.2">
      <c r="B539" s="55"/>
      <c r="C539" s="996"/>
      <c r="D539" s="1000"/>
      <c r="E539" s="996"/>
      <c r="F539" s="996"/>
      <c r="G539" s="996"/>
      <c r="H539" s="996"/>
      <c r="I539" s="996"/>
      <c r="J539" s="996"/>
      <c r="K539" s="810"/>
      <c r="L539" s="55"/>
      <c r="M539" s="55"/>
      <c r="N539" s="998"/>
      <c r="O539" s="999"/>
      <c r="P539" s="999"/>
    </row>
    <row r="540" spans="2:16" x14ac:dyDescent="0.2">
      <c r="B540" s="55"/>
      <c r="C540" s="996"/>
      <c r="D540" s="997"/>
      <c r="E540" s="603"/>
      <c r="F540" s="603"/>
      <c r="G540" s="603"/>
      <c r="H540" s="603"/>
      <c r="I540" s="603"/>
      <c r="J540" s="603"/>
      <c r="K540" s="502"/>
      <c r="L540" s="55"/>
      <c r="M540" s="57"/>
      <c r="N540" s="998"/>
      <c r="O540" s="999"/>
      <c r="P540" s="999"/>
    </row>
    <row r="541" spans="2:16" x14ac:dyDescent="0.2">
      <c r="B541" s="55"/>
      <c r="C541" s="626"/>
      <c r="D541" s="1209"/>
      <c r="E541" s="1209"/>
      <c r="F541" s="1209"/>
      <c r="G541" s="604"/>
      <c r="H541" s="604"/>
      <c r="I541" s="604"/>
      <c r="J541" s="604"/>
      <c r="K541" s="502"/>
      <c r="L541" s="55"/>
      <c r="M541" s="57"/>
      <c r="N541" s="605"/>
      <c r="O541" s="1003"/>
      <c r="P541" s="1003"/>
    </row>
    <row r="542" spans="2:16" x14ac:dyDescent="0.2">
      <c r="B542" s="55"/>
      <c r="C542" s="1000"/>
      <c r="D542" s="1209"/>
      <c r="E542" s="1209"/>
      <c r="F542" s="1209"/>
      <c r="G542" s="604"/>
      <c r="H542" s="604"/>
      <c r="I542" s="604"/>
      <c r="J542" s="604"/>
      <c r="K542" s="502"/>
      <c r="L542" s="55"/>
      <c r="M542" s="57"/>
      <c r="N542" s="605"/>
      <c r="O542" s="1003"/>
      <c r="P542" s="1003"/>
    </row>
    <row r="543" spans="2:16" x14ac:dyDescent="0.2">
      <c r="B543" s="55"/>
      <c r="C543" s="626"/>
      <c r="D543" s="1209"/>
      <c r="E543" s="1209"/>
      <c r="F543" s="1209"/>
      <c r="G543" s="604"/>
      <c r="H543" s="604"/>
      <c r="I543" s="604"/>
      <c r="J543" s="604"/>
      <c r="K543" s="604"/>
      <c r="L543" s="55"/>
      <c r="M543" s="57"/>
      <c r="N543" s="605"/>
      <c r="O543" s="1003"/>
      <c r="P543" s="1003"/>
    </row>
    <row r="544" spans="2:16" x14ac:dyDescent="0.2">
      <c r="B544" s="55"/>
      <c r="C544" s="1000"/>
      <c r="D544" s="1209"/>
      <c r="E544" s="1209"/>
      <c r="F544" s="1209"/>
      <c r="G544" s="604"/>
      <c r="H544" s="604"/>
      <c r="I544" s="604"/>
      <c r="J544" s="604"/>
      <c r="K544" s="502"/>
      <c r="L544" s="55"/>
      <c r="M544" s="57"/>
      <c r="N544" s="605"/>
      <c r="O544" s="1003"/>
      <c r="P544" s="1003"/>
    </row>
    <row r="545" spans="2:16" x14ac:dyDescent="0.2">
      <c r="B545" s="55"/>
      <c r="C545" s="626"/>
      <c r="D545" s="1209"/>
      <c r="E545" s="1209"/>
      <c r="F545" s="1209"/>
      <c r="G545" s="604"/>
      <c r="H545" s="604"/>
      <c r="I545" s="604"/>
      <c r="J545" s="604"/>
      <c r="K545" s="502"/>
      <c r="L545" s="55"/>
      <c r="M545" s="57"/>
      <c r="N545" s="605"/>
      <c r="O545" s="1003"/>
      <c r="P545" s="1003"/>
    </row>
    <row r="546" spans="2:16" x14ac:dyDescent="0.2">
      <c r="B546" s="55"/>
      <c r="C546" s="1000"/>
      <c r="D546" s="1209"/>
      <c r="E546" s="1209"/>
      <c r="F546" s="1209"/>
      <c r="G546" s="604"/>
      <c r="H546" s="604"/>
      <c r="I546" s="502"/>
      <c r="J546" s="502"/>
      <c r="K546" s="502"/>
      <c r="L546" s="55"/>
      <c r="M546" s="57"/>
      <c r="N546" s="605"/>
      <c r="O546" s="1003"/>
      <c r="P546" s="1003"/>
    </row>
    <row r="547" spans="2:16" x14ac:dyDescent="0.2">
      <c r="B547" s="55"/>
      <c r="C547" s="1000"/>
      <c r="D547" s="1209"/>
      <c r="E547" s="1209"/>
      <c r="F547" s="1209"/>
      <c r="G547" s="604"/>
      <c r="H547" s="604"/>
      <c r="I547" s="604"/>
      <c r="J547" s="604"/>
      <c r="K547" s="502"/>
      <c r="L547" s="55"/>
      <c r="M547" s="57"/>
      <c r="N547" s="605"/>
      <c r="O547" s="1003"/>
      <c r="P547" s="1003"/>
    </row>
    <row r="548" spans="2:16" x14ac:dyDescent="0.2">
      <c r="B548" s="55"/>
      <c r="C548" s="1000"/>
      <c r="D548" s="1211"/>
      <c r="E548" s="1211"/>
      <c r="F548" s="1211"/>
      <c r="G548" s="604"/>
      <c r="H548" s="604"/>
      <c r="I548" s="532"/>
      <c r="J548" s="532"/>
      <c r="K548" s="503"/>
      <c r="L548" s="55"/>
      <c r="M548" s="57"/>
      <c r="N548" s="612"/>
      <c r="O548" s="1003"/>
      <c r="P548" s="1003"/>
    </row>
    <row r="549" spans="2:16" x14ac:dyDescent="0.2">
      <c r="B549" s="55"/>
      <c r="C549" s="1001"/>
      <c r="D549" s="1211"/>
      <c r="E549" s="1211"/>
      <c r="F549" s="1211"/>
      <c r="G549" s="1207"/>
      <c r="H549" s="1207"/>
      <c r="I549" s="532"/>
      <c r="J549" s="532"/>
      <c r="K549" s="503"/>
      <c r="L549" s="55"/>
      <c r="M549" s="57"/>
      <c r="N549" s="612"/>
      <c r="O549" s="1214"/>
      <c r="P549" s="1003"/>
    </row>
    <row r="550" spans="2:16" x14ac:dyDescent="0.2">
      <c r="B550" s="55"/>
      <c r="C550" s="1001"/>
      <c r="D550" s="1211"/>
      <c r="E550" s="1211"/>
      <c r="F550" s="1211"/>
      <c r="G550" s="1207"/>
      <c r="H550" s="1207"/>
      <c r="I550" s="532"/>
      <c r="J550" s="532"/>
      <c r="K550" s="503"/>
      <c r="L550" s="55"/>
      <c r="M550" s="57"/>
      <c r="N550" s="612"/>
      <c r="O550" s="1214"/>
      <c r="P550" s="1003"/>
    </row>
    <row r="551" spans="2:16" x14ac:dyDescent="0.2">
      <c r="B551" s="55"/>
      <c r="C551" s="1001"/>
      <c r="D551" s="1211"/>
      <c r="E551" s="1211"/>
      <c r="F551" s="1211"/>
      <c r="G551" s="532"/>
      <c r="H551" s="532"/>
      <c r="I551" s="604"/>
      <c r="J551" s="604"/>
      <c r="K551" s="604"/>
      <c r="L551" s="55"/>
      <c r="M551" s="57"/>
      <c r="N551" s="612"/>
      <c r="O551" s="1003"/>
      <c r="P551" s="1003"/>
    </row>
    <row r="552" spans="2:16" x14ac:dyDescent="0.2">
      <c r="B552" s="55"/>
      <c r="C552" s="1001"/>
      <c r="D552" s="1211"/>
      <c r="E552" s="1211"/>
      <c r="F552" s="1211"/>
      <c r="G552" s="532"/>
      <c r="H552" s="532"/>
      <c r="I552" s="1207"/>
      <c r="J552" s="1207"/>
      <c r="K552" s="1207"/>
      <c r="L552" s="55"/>
      <c r="M552" s="57"/>
      <c r="N552" s="612"/>
      <c r="O552" s="1214"/>
      <c r="P552" s="1003"/>
    </row>
    <row r="553" spans="2:16" x14ac:dyDescent="0.2">
      <c r="B553" s="55"/>
      <c r="C553" s="1001"/>
      <c r="D553" s="1211"/>
      <c r="E553" s="1211"/>
      <c r="F553" s="1211"/>
      <c r="G553" s="532"/>
      <c r="H553" s="532"/>
      <c r="I553" s="1207"/>
      <c r="J553" s="1207"/>
      <c r="K553" s="1207"/>
      <c r="L553" s="55"/>
      <c r="M553" s="57"/>
      <c r="N553" s="612"/>
      <c r="O553" s="1214"/>
      <c r="P553" s="1003"/>
    </row>
    <row r="554" spans="2:16" x14ac:dyDescent="0.2">
      <c r="B554" s="55"/>
      <c r="C554" s="1001"/>
      <c r="D554" s="1211"/>
      <c r="E554" s="1211"/>
      <c r="F554" s="1211"/>
      <c r="G554" s="1207"/>
      <c r="H554" s="1207"/>
      <c r="I554" s="1207"/>
      <c r="J554" s="1207"/>
      <c r="K554" s="1207"/>
      <c r="L554" s="55"/>
      <c r="M554" s="57"/>
      <c r="N554" s="612"/>
      <c r="O554" s="1214"/>
      <c r="P554" s="1003"/>
    </row>
    <row r="555" spans="2:16" x14ac:dyDescent="0.2">
      <c r="B555" s="55"/>
      <c r="C555" s="1001"/>
      <c r="D555" s="1211"/>
      <c r="E555" s="1211"/>
      <c r="F555" s="1211"/>
      <c r="G555" s="1207"/>
      <c r="H555" s="1207"/>
      <c r="I555" s="1207"/>
      <c r="J555" s="1207"/>
      <c r="K555" s="1207"/>
      <c r="L555" s="55"/>
      <c r="M555" s="57"/>
      <c r="N555" s="612"/>
      <c r="O555" s="1214"/>
      <c r="P555" s="1003"/>
    </row>
    <row r="556" spans="2:16" x14ac:dyDescent="0.2">
      <c r="B556" s="55"/>
      <c r="C556" s="1001"/>
      <c r="D556" s="1211"/>
      <c r="E556" s="1211"/>
      <c r="F556" s="1211"/>
      <c r="G556" s="1207"/>
      <c r="H556" s="1207"/>
      <c r="I556" s="1207"/>
      <c r="J556" s="1207"/>
      <c r="K556" s="1207"/>
      <c r="L556" s="55"/>
      <c r="M556" s="57"/>
      <c r="N556" s="612"/>
      <c r="O556" s="1214"/>
      <c r="P556" s="1003"/>
    </row>
    <row r="557" spans="2:16" x14ac:dyDescent="0.2">
      <c r="B557" s="55"/>
      <c r="C557" s="626"/>
      <c r="D557" s="1209"/>
      <c r="E557" s="1209"/>
      <c r="F557" s="1209"/>
      <c r="G557" s="604"/>
      <c r="H557" s="604"/>
      <c r="I557" s="604"/>
      <c r="J557" s="604"/>
      <c r="K557" s="502"/>
      <c r="L557" s="55"/>
      <c r="M557" s="57"/>
      <c r="N557" s="980"/>
      <c r="O557" s="1003"/>
      <c r="P557" s="1003"/>
    </row>
    <row r="558" spans="2:16" x14ac:dyDescent="0.2">
      <c r="B558" s="55"/>
      <c r="C558" s="1000"/>
      <c r="D558" s="1209"/>
      <c r="E558" s="1209"/>
      <c r="F558" s="1209"/>
      <c r="G558" s="604"/>
      <c r="H558" s="604"/>
      <c r="I558" s="604"/>
      <c r="J558" s="604"/>
      <c r="K558" s="502"/>
      <c r="L558" s="55"/>
      <c r="M558" s="57"/>
      <c r="N558" s="980"/>
      <c r="O558" s="1003"/>
      <c r="P558" s="1003"/>
    </row>
    <row r="559" spans="2:16" x14ac:dyDescent="0.2">
      <c r="B559" s="55"/>
      <c r="C559" s="1000"/>
      <c r="D559" s="1209"/>
      <c r="E559" s="1209"/>
      <c r="F559" s="1209"/>
      <c r="G559" s="604"/>
      <c r="H559" s="604"/>
      <c r="I559" s="604"/>
      <c r="J559" s="604"/>
      <c r="K559" s="502"/>
      <c r="L559" s="55"/>
      <c r="M559" s="57"/>
      <c r="N559" s="980"/>
      <c r="O559" s="1003"/>
      <c r="P559" s="1003"/>
    </row>
    <row r="560" spans="2:16" x14ac:dyDescent="0.2">
      <c r="B560" s="55"/>
      <c r="C560" s="1000"/>
      <c r="D560" s="1209"/>
      <c r="E560" s="1209"/>
      <c r="F560" s="1209"/>
      <c r="G560" s="604"/>
      <c r="H560" s="604"/>
      <c r="I560" s="604"/>
      <c r="J560" s="604"/>
      <c r="K560" s="502"/>
      <c r="L560" s="55"/>
      <c r="M560" s="57"/>
      <c r="N560" s="980"/>
      <c r="O560" s="1003"/>
      <c r="P560" s="1003"/>
    </row>
    <row r="561" spans="2:16" x14ac:dyDescent="0.2">
      <c r="B561" s="55"/>
      <c r="C561" s="1000"/>
      <c r="D561" s="1209"/>
      <c r="E561" s="1209"/>
      <c r="F561" s="1209"/>
      <c r="G561" s="604"/>
      <c r="H561" s="604"/>
      <c r="I561" s="604"/>
      <c r="J561" s="604"/>
      <c r="K561" s="502"/>
      <c r="L561" s="55"/>
      <c r="M561" s="57"/>
      <c r="N561" s="980"/>
      <c r="O561" s="1003"/>
      <c r="P561" s="1003"/>
    </row>
    <row r="562" spans="2:16" x14ac:dyDescent="0.2">
      <c r="B562" s="55"/>
      <c r="C562" s="1000"/>
      <c r="D562" s="1209"/>
      <c r="E562" s="1209"/>
      <c r="F562" s="1209"/>
      <c r="G562" s="604"/>
      <c r="H562" s="604"/>
      <c r="I562" s="604"/>
      <c r="J562" s="604"/>
      <c r="K562" s="502"/>
      <c r="L562" s="55"/>
      <c r="M562" s="57"/>
      <c r="N562" s="980"/>
      <c r="O562" s="1003"/>
      <c r="P562" s="1003"/>
    </row>
    <row r="563" spans="2:16" x14ac:dyDescent="0.2">
      <c r="B563" s="55"/>
      <c r="C563" s="1000"/>
      <c r="D563" s="1209"/>
      <c r="E563" s="1209"/>
      <c r="F563" s="1209"/>
      <c r="G563" s="604"/>
      <c r="H563" s="604"/>
      <c r="I563" s="604"/>
      <c r="J563" s="604"/>
      <c r="K563" s="604"/>
      <c r="L563" s="55"/>
      <c r="M563" s="57"/>
      <c r="N563" s="980"/>
      <c r="O563" s="1003"/>
      <c r="P563" s="1003"/>
    </row>
    <row r="564" spans="2:16" x14ac:dyDescent="0.2">
      <c r="B564" s="55"/>
      <c r="C564" s="1000"/>
      <c r="D564" s="1209"/>
      <c r="E564" s="1209"/>
      <c r="F564" s="1209"/>
      <c r="G564" s="604"/>
      <c r="H564" s="604"/>
      <c r="I564" s="604"/>
      <c r="J564" s="604"/>
      <c r="K564" s="604"/>
      <c r="L564" s="55"/>
      <c r="M564" s="57"/>
      <c r="N564" s="980"/>
      <c r="O564" s="1003"/>
      <c r="P564" s="1003"/>
    </row>
    <row r="565" spans="2:16" x14ac:dyDescent="0.2">
      <c r="B565" s="55"/>
      <c r="C565" s="1000"/>
      <c r="D565" s="1209"/>
      <c r="E565" s="1209"/>
      <c r="F565" s="1209"/>
      <c r="G565" s="604"/>
      <c r="H565" s="604"/>
      <c r="I565" s="604"/>
      <c r="J565" s="604"/>
      <c r="K565" s="604"/>
      <c r="L565" s="55"/>
      <c r="M565" s="57"/>
      <c r="N565" s="980"/>
      <c r="O565" s="1003"/>
      <c r="P565" s="1003"/>
    </row>
    <row r="566" spans="2:16" x14ac:dyDescent="0.2">
      <c r="B566" s="55"/>
      <c r="C566" s="1000"/>
      <c r="D566" s="1209"/>
      <c r="E566" s="1209"/>
      <c r="F566" s="1209"/>
      <c r="G566" s="604"/>
      <c r="H566" s="604"/>
      <c r="I566" s="604"/>
      <c r="J566" s="604"/>
      <c r="K566" s="604"/>
      <c r="L566" s="55"/>
      <c r="M566" s="57"/>
      <c r="N566" s="980"/>
      <c r="O566" s="1003"/>
      <c r="P566" s="1003"/>
    </row>
    <row r="567" spans="2:16" x14ac:dyDescent="0.2">
      <c r="B567" s="55"/>
      <c r="C567" s="1000"/>
      <c r="D567" s="1209"/>
      <c r="E567" s="1209"/>
      <c r="F567" s="1209"/>
      <c r="G567" s="604"/>
      <c r="H567" s="604"/>
      <c r="I567" s="604"/>
      <c r="J567" s="604"/>
      <c r="K567" s="604"/>
      <c r="L567" s="55"/>
      <c r="M567" s="57"/>
      <c r="N567" s="980"/>
      <c r="O567" s="1003"/>
      <c r="P567" s="1003"/>
    </row>
    <row r="568" spans="2:16" x14ac:dyDescent="0.2">
      <c r="B568" s="55"/>
      <c r="C568" s="626"/>
      <c r="D568" s="1209"/>
      <c r="E568" s="1209"/>
      <c r="F568" s="1209"/>
      <c r="G568" s="604"/>
      <c r="H568" s="604"/>
      <c r="I568" s="604"/>
      <c r="J568" s="604"/>
      <c r="K568" s="502"/>
      <c r="L568" s="55"/>
      <c r="M568" s="57"/>
      <c r="N568" s="605"/>
      <c r="O568" s="1003"/>
      <c r="P568" s="1003"/>
    </row>
    <row r="569" spans="2:16" x14ac:dyDescent="0.2">
      <c r="B569" s="55"/>
      <c r="C569" s="1000"/>
      <c r="D569" s="1209"/>
      <c r="E569" s="1209"/>
      <c r="F569" s="1209"/>
      <c r="G569" s="604"/>
      <c r="H569" s="604"/>
      <c r="I569" s="604"/>
      <c r="J569" s="604"/>
      <c r="K569" s="502"/>
      <c r="L569" s="55"/>
      <c r="M569" s="57"/>
      <c r="N569" s="605"/>
      <c r="O569" s="1003"/>
      <c r="P569" s="1003"/>
    </row>
    <row r="570" spans="2:16" x14ac:dyDescent="0.2">
      <c r="B570" s="55"/>
      <c r="C570" s="626"/>
      <c r="D570" s="1209"/>
      <c r="E570" s="1209"/>
      <c r="F570" s="1209"/>
      <c r="G570" s="604"/>
      <c r="H570" s="604"/>
      <c r="I570" s="604"/>
      <c r="J570" s="604"/>
      <c r="K570" s="502"/>
      <c r="L570" s="55"/>
      <c r="M570" s="57"/>
      <c r="N570" s="605"/>
      <c r="O570" s="1003"/>
      <c r="P570" s="1003"/>
    </row>
    <row r="571" spans="2:16" x14ac:dyDescent="0.2">
      <c r="B571" s="55"/>
      <c r="C571" s="1000"/>
      <c r="D571" s="1209"/>
      <c r="E571" s="1209"/>
      <c r="F571" s="1209"/>
      <c r="G571" s="604"/>
      <c r="H571" s="604"/>
      <c r="I571" s="604"/>
      <c r="J571" s="604"/>
      <c r="K571" s="502"/>
      <c r="L571" s="55"/>
      <c r="M571" s="57"/>
      <c r="N571" s="605"/>
      <c r="O571" s="1003"/>
      <c r="P571" s="1003"/>
    </row>
    <row r="572" spans="2:16" x14ac:dyDescent="0.2">
      <c r="B572" s="55"/>
      <c r="C572" s="626"/>
      <c r="D572" s="1209"/>
      <c r="E572" s="1209"/>
      <c r="F572" s="1209"/>
      <c r="G572" s="604"/>
      <c r="H572" s="604"/>
      <c r="I572" s="604"/>
      <c r="J572" s="604"/>
      <c r="K572" s="502"/>
      <c r="L572" s="55"/>
      <c r="M572" s="57"/>
      <c r="N572" s="605"/>
      <c r="O572" s="1003"/>
      <c r="P572" s="1003"/>
    </row>
    <row r="573" spans="2:16" x14ac:dyDescent="0.2">
      <c r="B573" s="55"/>
      <c r="C573" s="1000"/>
      <c r="D573" s="1209"/>
      <c r="E573" s="1209"/>
      <c r="F573" s="1209"/>
      <c r="G573" s="604"/>
      <c r="H573" s="604"/>
      <c r="I573" s="604"/>
      <c r="J573" s="604"/>
      <c r="K573" s="502"/>
      <c r="L573" s="55"/>
      <c r="M573" s="57"/>
      <c r="N573" s="605"/>
      <c r="O573" s="1003"/>
      <c r="P573" s="1003"/>
    </row>
    <row r="574" spans="2:16" x14ac:dyDescent="0.2">
      <c r="B574" s="55"/>
      <c r="C574" s="626"/>
      <c r="D574" s="1209"/>
      <c r="E574" s="1209"/>
      <c r="F574" s="1209"/>
      <c r="G574" s="604"/>
      <c r="H574" s="604"/>
      <c r="I574" s="604"/>
      <c r="J574" s="604"/>
      <c r="K574" s="502"/>
      <c r="L574" s="55"/>
      <c r="M574" s="57"/>
      <c r="N574" s="605"/>
      <c r="O574" s="1003"/>
      <c r="P574" s="1003"/>
    </row>
    <row r="575" spans="2:16" x14ac:dyDescent="0.2">
      <c r="B575" s="55"/>
      <c r="C575" s="1000"/>
      <c r="D575" s="1209"/>
      <c r="E575" s="1209"/>
      <c r="F575" s="1209"/>
      <c r="G575" s="604"/>
      <c r="H575" s="604"/>
      <c r="I575" s="604"/>
      <c r="J575" s="604"/>
      <c r="K575" s="502"/>
      <c r="L575" s="55"/>
      <c r="M575" s="57"/>
      <c r="N575" s="605"/>
      <c r="O575" s="1003"/>
      <c r="P575" s="1003"/>
    </row>
    <row r="576" spans="2:16" x14ac:dyDescent="0.2">
      <c r="B576" s="55"/>
      <c r="C576" s="626"/>
      <c r="D576" s="1209"/>
      <c r="E576" s="1209"/>
      <c r="F576" s="1209"/>
      <c r="G576" s="604"/>
      <c r="H576" s="604"/>
      <c r="I576" s="604"/>
      <c r="J576" s="604"/>
      <c r="K576" s="502"/>
      <c r="L576" s="55"/>
      <c r="M576" s="57"/>
      <c r="N576" s="605"/>
      <c r="O576" s="1003"/>
      <c r="P576" s="1003"/>
    </row>
    <row r="577" spans="2:16" x14ac:dyDescent="0.2">
      <c r="B577" s="55"/>
      <c r="C577" s="1000"/>
      <c r="D577" s="1213"/>
      <c r="E577" s="1213"/>
      <c r="F577" s="1213"/>
      <c r="G577" s="604"/>
      <c r="H577" s="604"/>
      <c r="I577" s="532"/>
      <c r="J577" s="532"/>
      <c r="K577" s="503"/>
      <c r="L577" s="55"/>
      <c r="M577" s="57"/>
      <c r="N577" s="612"/>
      <c r="O577" s="1003"/>
      <c r="P577" s="1003"/>
    </row>
    <row r="578" spans="2:16" x14ac:dyDescent="0.2">
      <c r="B578" s="55"/>
      <c r="C578" s="626"/>
      <c r="D578" s="1209"/>
      <c r="E578" s="1209"/>
      <c r="F578" s="1209"/>
      <c r="G578" s="604"/>
      <c r="H578" s="604"/>
      <c r="I578" s="604"/>
      <c r="J578" s="604"/>
      <c r="K578" s="502"/>
      <c r="L578" s="55"/>
      <c r="M578" s="57"/>
      <c r="N578" s="605"/>
      <c r="O578" s="1003"/>
      <c r="P578" s="1003"/>
    </row>
    <row r="579" spans="2:16" x14ac:dyDescent="0.2">
      <c r="B579" s="55"/>
      <c r="C579" s="1000"/>
      <c r="D579" s="1209"/>
      <c r="E579" s="1209"/>
      <c r="F579" s="1209"/>
      <c r="G579" s="604"/>
      <c r="H579" s="604"/>
      <c r="I579" s="604"/>
      <c r="J579" s="604"/>
      <c r="K579" s="502"/>
      <c r="L579" s="55"/>
      <c r="M579" s="57"/>
      <c r="N579" s="605"/>
      <c r="O579" s="1003"/>
      <c r="P579" s="1003"/>
    </row>
    <row r="580" spans="2:16" x14ac:dyDescent="0.2">
      <c r="B580" s="55"/>
      <c r="C580" s="626"/>
      <c r="D580" s="1209"/>
      <c r="E580" s="1209"/>
      <c r="F580" s="1209"/>
      <c r="G580" s="604"/>
      <c r="H580" s="604"/>
      <c r="I580" s="604"/>
      <c r="J580" s="604"/>
      <c r="K580" s="502"/>
      <c r="L580" s="55"/>
      <c r="M580" s="57"/>
      <c r="N580" s="605"/>
      <c r="O580" s="1003"/>
      <c r="P580" s="1003"/>
    </row>
    <row r="581" spans="2:16" x14ac:dyDescent="0.2">
      <c r="B581" s="55"/>
      <c r="C581" s="1000"/>
      <c r="D581" s="1209"/>
      <c r="E581" s="1209"/>
      <c r="F581" s="1209"/>
      <c r="G581" s="604"/>
      <c r="H581" s="604"/>
      <c r="I581" s="604"/>
      <c r="J581" s="604"/>
      <c r="K581" s="502"/>
      <c r="L581" s="55"/>
      <c r="M581" s="57"/>
      <c r="N581" s="605"/>
      <c r="O581" s="1003"/>
      <c r="P581" s="1003"/>
    </row>
    <row r="582" spans="2:16" x14ac:dyDescent="0.2">
      <c r="B582" s="55"/>
      <c r="C582" s="1000"/>
      <c r="D582" s="1209"/>
      <c r="E582" s="1209"/>
      <c r="F582" s="1209"/>
      <c r="G582" s="604"/>
      <c r="H582" s="604"/>
      <c r="I582" s="604"/>
      <c r="J582" s="604"/>
      <c r="K582" s="502"/>
      <c r="L582" s="55"/>
      <c r="M582" s="57"/>
      <c r="N582" s="605"/>
      <c r="O582" s="1003"/>
      <c r="P582" s="1003"/>
    </row>
    <row r="583" spans="2:16" x14ac:dyDescent="0.2">
      <c r="B583" s="55"/>
      <c r="C583" s="626"/>
      <c r="D583" s="1209"/>
      <c r="E583" s="1209"/>
      <c r="F583" s="1209"/>
      <c r="G583" s="604"/>
      <c r="H583" s="604"/>
      <c r="I583" s="604"/>
      <c r="J583" s="604"/>
      <c r="K583" s="502"/>
      <c r="L583" s="55"/>
      <c r="M583" s="57"/>
      <c r="N583" s="605"/>
      <c r="O583" s="1003"/>
      <c r="P583" s="1003"/>
    </row>
    <row r="584" spans="2:16" x14ac:dyDescent="0.2">
      <c r="B584" s="55"/>
      <c r="C584" s="1000"/>
      <c r="D584" s="1209"/>
      <c r="E584" s="1209"/>
      <c r="F584" s="1209"/>
      <c r="G584" s="604"/>
      <c r="H584" s="604"/>
      <c r="I584" s="604"/>
      <c r="J584" s="604"/>
      <c r="K584" s="502"/>
      <c r="L584" s="55"/>
      <c r="M584" s="57"/>
      <c r="N584" s="605"/>
      <c r="O584" s="1003"/>
      <c r="P584" s="1003"/>
    </row>
    <row r="585" spans="2:16" x14ac:dyDescent="0.2">
      <c r="B585" s="55"/>
      <c r="C585" s="626"/>
      <c r="D585" s="1209"/>
      <c r="E585" s="1209"/>
      <c r="F585" s="1209"/>
      <c r="G585" s="604"/>
      <c r="H585" s="604"/>
      <c r="I585" s="604"/>
      <c r="J585" s="604"/>
      <c r="K585" s="502"/>
      <c r="L585" s="55"/>
      <c r="M585" s="57"/>
      <c r="N585" s="605"/>
      <c r="O585" s="1003"/>
      <c r="P585" s="1003"/>
    </row>
    <row r="586" spans="2:16" x14ac:dyDescent="0.2">
      <c r="B586" s="55"/>
      <c r="C586" s="1000"/>
      <c r="D586" s="1209"/>
      <c r="E586" s="1209"/>
      <c r="F586" s="1209"/>
      <c r="G586" s="604"/>
      <c r="H586" s="604"/>
      <c r="I586" s="604"/>
      <c r="J586" s="604"/>
      <c r="K586" s="502"/>
      <c r="L586" s="55"/>
      <c r="M586" s="57"/>
      <c r="N586" s="605"/>
      <c r="O586" s="1003"/>
      <c r="P586" s="1003"/>
    </row>
    <row r="587" spans="2:16" x14ac:dyDescent="0.2">
      <c r="B587" s="55"/>
      <c r="C587" s="626"/>
      <c r="D587" s="1209"/>
      <c r="E587" s="1209"/>
      <c r="F587" s="1209"/>
      <c r="G587" s="604"/>
      <c r="H587" s="604"/>
      <c r="I587" s="604"/>
      <c r="J587" s="604"/>
      <c r="K587" s="502"/>
      <c r="L587" s="55"/>
      <c r="M587" s="57"/>
      <c r="N587" s="605"/>
      <c r="O587" s="1003"/>
      <c r="P587" s="1003"/>
    </row>
    <row r="588" spans="2:16" x14ac:dyDescent="0.2">
      <c r="B588" s="55"/>
      <c r="C588" s="1000"/>
      <c r="D588" s="1209"/>
      <c r="E588" s="1209"/>
      <c r="F588" s="1209"/>
      <c r="G588" s="604"/>
      <c r="H588" s="604"/>
      <c r="I588" s="604"/>
      <c r="J588" s="604"/>
      <c r="K588" s="502"/>
      <c r="L588" s="55"/>
      <c r="M588" s="57"/>
      <c r="N588" s="605"/>
      <c r="O588" s="1133"/>
      <c r="P588" s="1003"/>
    </row>
    <row r="589" spans="2:16" x14ac:dyDescent="0.2">
      <c r="B589" s="55"/>
      <c r="C589" s="626"/>
      <c r="D589" s="1209"/>
      <c r="E589" s="1209"/>
      <c r="F589" s="1209"/>
      <c r="G589" s="604"/>
      <c r="H589" s="604"/>
      <c r="I589" s="604"/>
      <c r="J589" s="604"/>
      <c r="K589" s="502"/>
      <c r="L589" s="55"/>
      <c r="M589" s="57"/>
      <c r="N589" s="605"/>
      <c r="O589" s="1133"/>
      <c r="P589" s="1003"/>
    </row>
    <row r="590" spans="2:16" x14ac:dyDescent="0.2">
      <c r="B590" s="55"/>
      <c r="C590" s="1000"/>
      <c r="D590" s="1209"/>
      <c r="E590" s="1209"/>
      <c r="F590" s="1209"/>
      <c r="G590" s="604"/>
      <c r="H590" s="604"/>
      <c r="I590" s="604"/>
      <c r="J590" s="604"/>
      <c r="K590" s="502"/>
      <c r="L590" s="55"/>
      <c r="M590" s="57"/>
      <c r="N590" s="605"/>
      <c r="O590" s="1133"/>
      <c r="P590" s="1003"/>
    </row>
    <row r="591" spans="2:16" x14ac:dyDescent="0.2">
      <c r="B591" s="55"/>
      <c r="C591" s="1000"/>
      <c r="D591" s="1209"/>
      <c r="E591" s="1209"/>
      <c r="F591" s="1209"/>
      <c r="G591" s="604"/>
      <c r="H591" s="604"/>
      <c r="I591" s="604"/>
      <c r="J591" s="604"/>
      <c r="K591" s="502"/>
      <c r="L591" s="55"/>
      <c r="M591" s="57"/>
      <c r="N591" s="605"/>
      <c r="O591" s="1003"/>
      <c r="P591" s="1003"/>
    </row>
    <row r="592" spans="2:16" x14ac:dyDescent="0.2">
      <c r="B592" s="55"/>
      <c r="C592" s="626"/>
      <c r="D592" s="1209"/>
      <c r="E592" s="1209"/>
      <c r="F592" s="1209"/>
      <c r="G592" s="604"/>
      <c r="H592" s="604"/>
      <c r="I592" s="604"/>
      <c r="J592" s="604"/>
      <c r="K592" s="502"/>
      <c r="L592" s="55"/>
      <c r="M592" s="57"/>
      <c r="N592" s="605"/>
      <c r="O592" s="1003"/>
      <c r="P592" s="1003"/>
    </row>
    <row r="593" spans="2:16" x14ac:dyDescent="0.2">
      <c r="B593" s="55"/>
      <c r="C593" s="1000"/>
      <c r="D593" s="1209"/>
      <c r="E593" s="1209"/>
      <c r="F593" s="1209"/>
      <c r="G593" s="604"/>
      <c r="H593" s="604"/>
      <c r="I593" s="604"/>
      <c r="J593" s="604"/>
      <c r="K593" s="502"/>
      <c r="L593" s="55"/>
      <c r="M593" s="57"/>
      <c r="N593" s="605"/>
      <c r="O593" s="1133"/>
      <c r="P593" s="1003"/>
    </row>
    <row r="594" spans="2:16" x14ac:dyDescent="0.2">
      <c r="B594" s="55"/>
      <c r="C594" s="626"/>
      <c r="D594" s="1209"/>
      <c r="E594" s="1209"/>
      <c r="F594" s="1209"/>
      <c r="G594" s="604"/>
      <c r="H594" s="604"/>
      <c r="I594" s="604"/>
      <c r="J594" s="604"/>
      <c r="K594" s="502"/>
      <c r="L594" s="55"/>
      <c r="M594" s="57"/>
      <c r="N594" s="605"/>
      <c r="O594" s="1003"/>
      <c r="P594" s="1003"/>
    </row>
    <row r="595" spans="2:16" x14ac:dyDescent="0.2">
      <c r="B595" s="55"/>
      <c r="C595" s="1000"/>
      <c r="D595" s="1209"/>
      <c r="E595" s="1209"/>
      <c r="F595" s="1209"/>
      <c r="G595" s="604"/>
      <c r="H595" s="604"/>
      <c r="I595" s="604"/>
      <c r="J595" s="604"/>
      <c r="K595" s="502"/>
      <c r="L595" s="55"/>
      <c r="M595" s="57"/>
      <c r="N595" s="605"/>
      <c r="O595" s="1003"/>
      <c r="P595" s="1003"/>
    </row>
    <row r="596" spans="2:16" x14ac:dyDescent="0.2">
      <c r="B596" s="55"/>
      <c r="C596" s="626"/>
      <c r="D596" s="1209"/>
      <c r="E596" s="1209"/>
      <c r="F596" s="1209"/>
      <c r="G596" s="604"/>
      <c r="H596" s="604"/>
      <c r="I596" s="604"/>
      <c r="J596" s="604"/>
      <c r="K596" s="502"/>
      <c r="L596" s="55"/>
      <c r="M596" s="57"/>
      <c r="N596" s="605"/>
      <c r="O596" s="1003"/>
      <c r="P596" s="1003"/>
    </row>
    <row r="597" spans="2:16" x14ac:dyDescent="0.2">
      <c r="B597" s="55"/>
      <c r="C597" s="626"/>
      <c r="D597" s="1209"/>
      <c r="E597" s="1209"/>
      <c r="F597" s="1209"/>
      <c r="G597" s="604"/>
      <c r="H597" s="604"/>
      <c r="I597" s="604"/>
      <c r="J597" s="604"/>
      <c r="K597" s="502"/>
      <c r="L597" s="55"/>
      <c r="M597" s="57"/>
      <c r="N597" s="605"/>
      <c r="O597" s="1003"/>
      <c r="P597" s="1003"/>
    </row>
    <row r="598" spans="2:16" x14ac:dyDescent="0.2">
      <c r="B598" s="55"/>
      <c r="C598" s="1000"/>
      <c r="D598" s="1209"/>
      <c r="E598" s="1209"/>
      <c r="F598" s="1209"/>
      <c r="G598" s="604"/>
      <c r="H598" s="604"/>
      <c r="I598" s="604"/>
      <c r="J598" s="604"/>
      <c r="K598" s="502"/>
      <c r="L598" s="55"/>
      <c r="M598" s="57"/>
      <c r="N598" s="605"/>
      <c r="O598" s="1003"/>
      <c r="P598" s="1003"/>
    </row>
    <row r="599" spans="2:16" x14ac:dyDescent="0.2">
      <c r="B599" s="55"/>
      <c r="C599" s="626"/>
      <c r="D599" s="1209"/>
      <c r="E599" s="1209"/>
      <c r="F599" s="1209"/>
      <c r="G599" s="604"/>
      <c r="H599" s="604"/>
      <c r="I599" s="604"/>
      <c r="J599" s="604"/>
      <c r="K599" s="502"/>
      <c r="L599" s="55"/>
      <c r="M599" s="57"/>
      <c r="N599" s="605"/>
      <c r="O599" s="1003"/>
      <c r="P599" s="1003"/>
    </row>
    <row r="600" spans="2:16" x14ac:dyDescent="0.2">
      <c r="B600" s="55"/>
      <c r="C600" s="626"/>
      <c r="D600" s="1209"/>
      <c r="E600" s="1209"/>
      <c r="F600" s="1209"/>
      <c r="G600" s="604"/>
      <c r="H600" s="604"/>
      <c r="I600" s="604"/>
      <c r="J600" s="604"/>
      <c r="K600" s="502"/>
      <c r="L600" s="55"/>
      <c r="M600" s="57"/>
      <c r="N600" s="605"/>
      <c r="O600" s="1003"/>
      <c r="P600" s="1003"/>
    </row>
    <row r="601" spans="2:16" x14ac:dyDescent="0.2">
      <c r="B601" s="55"/>
      <c r="C601" s="626"/>
      <c r="D601" s="1209"/>
      <c r="E601" s="1209"/>
      <c r="F601" s="1209"/>
      <c r="G601" s="604"/>
      <c r="H601" s="604"/>
      <c r="I601" s="604"/>
      <c r="J601" s="604"/>
      <c r="K601" s="502"/>
      <c r="L601" s="55"/>
      <c r="M601" s="57"/>
      <c r="N601" s="605"/>
      <c r="O601" s="1003"/>
      <c r="P601" s="1003"/>
    </row>
    <row r="602" spans="2:16" x14ac:dyDescent="0.2">
      <c r="B602" s="55"/>
      <c r="C602" s="626"/>
      <c r="D602" s="1209"/>
      <c r="E602" s="1209"/>
      <c r="F602" s="1209"/>
      <c r="G602" s="604"/>
      <c r="H602" s="604"/>
      <c r="I602" s="604"/>
      <c r="J602" s="604"/>
      <c r="K602" s="502"/>
      <c r="L602" s="55"/>
      <c r="M602" s="57"/>
      <c r="N602" s="605"/>
      <c r="O602" s="1003"/>
      <c r="P602" s="1003"/>
    </row>
    <row r="603" spans="2:16" x14ac:dyDescent="0.2">
      <c r="B603" s="55"/>
      <c r="C603" s="1000"/>
      <c r="D603" s="1209"/>
      <c r="E603" s="1209"/>
      <c r="F603" s="1209"/>
      <c r="G603" s="604"/>
      <c r="H603" s="604"/>
      <c r="I603" s="604"/>
      <c r="J603" s="604"/>
      <c r="K603" s="502"/>
      <c r="L603" s="55"/>
      <c r="M603" s="57"/>
      <c r="N603" s="605"/>
      <c r="O603" s="1003"/>
      <c r="P603" s="1003"/>
    </row>
    <row r="604" spans="2:16" x14ac:dyDescent="0.2">
      <c r="B604" s="55"/>
      <c r="C604" s="626"/>
      <c r="D604" s="1209"/>
      <c r="E604" s="1209"/>
      <c r="F604" s="1209"/>
      <c r="G604" s="604"/>
      <c r="H604" s="604"/>
      <c r="I604" s="604"/>
      <c r="J604" s="604"/>
      <c r="K604" s="502"/>
      <c r="L604" s="55"/>
      <c r="M604" s="57"/>
      <c r="N604" s="605"/>
      <c r="O604" s="1003"/>
      <c r="P604" s="1003"/>
    </row>
    <row r="605" spans="2:16" x14ac:dyDescent="0.2">
      <c r="B605" s="55"/>
      <c r="C605" s="626"/>
      <c r="D605" s="1209"/>
      <c r="E605" s="1209"/>
      <c r="F605" s="1209"/>
      <c r="G605" s="604"/>
      <c r="H605" s="604"/>
      <c r="I605" s="604"/>
      <c r="J605" s="604"/>
      <c r="K605" s="502"/>
      <c r="L605" s="55"/>
      <c r="M605" s="57"/>
      <c r="N605" s="605"/>
      <c r="O605" s="1003"/>
      <c r="P605" s="1003"/>
    </row>
    <row r="606" spans="2:16" x14ac:dyDescent="0.2">
      <c r="B606" s="55"/>
      <c r="C606" s="1000"/>
      <c r="D606" s="1209"/>
      <c r="E606" s="1209"/>
      <c r="F606" s="1209"/>
      <c r="G606" s="604"/>
      <c r="H606" s="604"/>
      <c r="I606" s="604"/>
      <c r="J606" s="604"/>
      <c r="K606" s="502"/>
      <c r="L606" s="55"/>
      <c r="M606" s="57"/>
      <c r="N606" s="605"/>
      <c r="O606" s="1003"/>
      <c r="P606" s="1003"/>
    </row>
    <row r="607" spans="2:16" x14ac:dyDescent="0.2">
      <c r="B607" s="55"/>
      <c r="C607" s="1000"/>
      <c r="D607" s="1209"/>
      <c r="E607" s="1209"/>
      <c r="F607" s="1209"/>
      <c r="G607" s="604"/>
      <c r="H607" s="604"/>
      <c r="I607" s="604"/>
      <c r="J607" s="604"/>
      <c r="K607" s="502"/>
      <c r="L607" s="55"/>
      <c r="M607" s="57"/>
      <c r="N607" s="605"/>
      <c r="O607" s="1003"/>
      <c r="P607" s="1003"/>
    </row>
    <row r="608" spans="2:16" x14ac:dyDescent="0.2">
      <c r="B608" s="55"/>
      <c r="C608" s="626"/>
      <c r="D608" s="1209"/>
      <c r="E608" s="1209"/>
      <c r="F608" s="1209"/>
      <c r="G608" s="604"/>
      <c r="H608" s="604"/>
      <c r="I608" s="604"/>
      <c r="J608" s="604"/>
      <c r="K608" s="502"/>
      <c r="L608" s="55"/>
      <c r="M608" s="57"/>
      <c r="N608" s="605"/>
      <c r="O608" s="1003"/>
      <c r="P608" s="1003"/>
    </row>
    <row r="609" spans="2:16" x14ac:dyDescent="0.2">
      <c r="B609" s="55"/>
      <c r="C609" s="1000"/>
      <c r="D609" s="1209"/>
      <c r="E609" s="1209"/>
      <c r="F609" s="1209"/>
      <c r="G609" s="604"/>
      <c r="H609" s="604"/>
      <c r="I609" s="604"/>
      <c r="J609" s="604"/>
      <c r="K609" s="604"/>
      <c r="L609" s="55"/>
      <c r="M609" s="57"/>
      <c r="N609" s="605"/>
      <c r="O609" s="1003"/>
      <c r="P609" s="1003"/>
    </row>
    <row r="610" spans="2:16" x14ac:dyDescent="0.2">
      <c r="B610" s="55"/>
      <c r="C610" s="1000"/>
      <c r="D610" s="1209"/>
      <c r="E610" s="1209"/>
      <c r="F610" s="1209"/>
      <c r="G610" s="604"/>
      <c r="H610" s="604"/>
      <c r="I610" s="604"/>
      <c r="J610" s="604"/>
      <c r="K610" s="502"/>
      <c r="L610" s="55"/>
      <c r="M610" s="57"/>
      <c r="N610" s="605"/>
      <c r="O610" s="1003"/>
      <c r="P610" s="1003"/>
    </row>
    <row r="611" spans="2:16" x14ac:dyDescent="0.2">
      <c r="B611" s="55"/>
      <c r="C611" s="1000"/>
      <c r="D611" s="1209"/>
      <c r="E611" s="1209"/>
      <c r="F611" s="1209"/>
      <c r="G611" s="604"/>
      <c r="H611" s="604"/>
      <c r="I611" s="604"/>
      <c r="J611" s="604"/>
      <c r="K611" s="604"/>
      <c r="L611" s="55"/>
      <c r="M611" s="57"/>
      <c r="N611" s="605"/>
      <c r="O611" s="1003"/>
      <c r="P611" s="1003"/>
    </row>
    <row r="612" spans="2:16" x14ac:dyDescent="0.2">
      <c r="B612" s="55"/>
      <c r="C612" s="1000"/>
      <c r="D612" s="1209"/>
      <c r="E612" s="1209"/>
      <c r="F612" s="1209"/>
      <c r="G612" s="604"/>
      <c r="H612" s="604"/>
      <c r="I612" s="604"/>
      <c r="J612" s="604"/>
      <c r="K612" s="502"/>
      <c r="L612" s="55"/>
      <c r="M612" s="57"/>
      <c r="N612" s="605"/>
      <c r="O612" s="1003"/>
      <c r="P612" s="1003"/>
    </row>
    <row r="613" spans="2:16" x14ac:dyDescent="0.2">
      <c r="B613" s="55"/>
      <c r="C613" s="1002"/>
      <c r="D613" s="1212"/>
      <c r="E613" s="1212"/>
      <c r="F613" s="1212"/>
      <c r="G613" s="532"/>
      <c r="H613" s="532"/>
      <c r="I613" s="532"/>
      <c r="J613" s="532"/>
      <c r="K613" s="532"/>
      <c r="L613" s="55"/>
      <c r="M613" s="57"/>
      <c r="N613" s="612"/>
      <c r="O613" s="1003"/>
      <c r="P613" s="1003"/>
    </row>
    <row r="614" spans="2:16" x14ac:dyDescent="0.2">
      <c r="B614" s="55"/>
      <c r="C614" s="1002"/>
      <c r="D614" s="1212"/>
      <c r="E614" s="1212"/>
      <c r="F614" s="1212"/>
      <c r="G614" s="532"/>
      <c r="H614" s="532"/>
      <c r="I614" s="532"/>
      <c r="J614" s="532"/>
      <c r="K614" s="503"/>
      <c r="L614" s="55"/>
      <c r="M614" s="57"/>
      <c r="N614" s="612"/>
      <c r="O614" s="1003"/>
      <c r="P614" s="1003"/>
    </row>
    <row r="615" spans="2:16" x14ac:dyDescent="0.2">
      <c r="B615" s="55"/>
      <c r="C615" s="1000"/>
      <c r="D615" s="1209"/>
      <c r="E615" s="1209"/>
      <c r="F615" s="1209"/>
      <c r="G615" s="604"/>
      <c r="H615" s="604"/>
      <c r="I615" s="604"/>
      <c r="J615" s="604"/>
      <c r="K615" s="604"/>
      <c r="L615" s="55"/>
      <c r="M615" s="57"/>
      <c r="N615" s="605"/>
      <c r="O615" s="1003"/>
      <c r="P615" s="1003"/>
    </row>
    <row r="616" spans="2:16" x14ac:dyDescent="0.2">
      <c r="B616" s="55"/>
      <c r="C616" s="1002"/>
      <c r="D616" s="1212"/>
      <c r="E616" s="1212"/>
      <c r="F616" s="1212"/>
      <c r="G616" s="532"/>
      <c r="H616" s="532"/>
      <c r="I616" s="532"/>
      <c r="J616" s="532"/>
      <c r="K616" s="503"/>
      <c r="L616" s="55"/>
      <c r="M616" s="57"/>
      <c r="N616" s="612"/>
      <c r="O616" s="1003"/>
      <c r="P616" s="1003"/>
    </row>
    <row r="617" spans="2:16" x14ac:dyDescent="0.2">
      <c r="B617" s="55"/>
      <c r="C617" s="1002"/>
      <c r="D617" s="1212"/>
      <c r="E617" s="1212"/>
      <c r="F617" s="1212"/>
      <c r="G617" s="532"/>
      <c r="H617" s="532"/>
      <c r="I617" s="532"/>
      <c r="J617" s="532"/>
      <c r="K617" s="532"/>
      <c r="L617" s="55"/>
      <c r="M617" s="57"/>
      <c r="N617" s="612"/>
      <c r="O617" s="1003"/>
      <c r="P617" s="1003"/>
    </row>
    <row r="618" spans="2:16" x14ac:dyDescent="0.2">
      <c r="B618" s="55"/>
      <c r="C618" s="1000"/>
      <c r="D618" s="1209"/>
      <c r="E618" s="1209"/>
      <c r="F618" s="1209"/>
      <c r="G618" s="604"/>
      <c r="H618" s="604"/>
      <c r="I618" s="604"/>
      <c r="J618" s="604"/>
      <c r="K618" s="604"/>
      <c r="L618" s="55"/>
      <c r="M618" s="57"/>
      <c r="N618" s="605"/>
      <c r="O618" s="1003"/>
      <c r="P618" s="1003"/>
    </row>
    <row r="619" spans="2:16" x14ac:dyDescent="0.2">
      <c r="B619" s="55"/>
      <c r="C619" s="1000"/>
      <c r="D619" s="1209"/>
      <c r="E619" s="1209"/>
      <c r="F619" s="1209"/>
      <c r="G619" s="604"/>
      <c r="H619" s="604"/>
      <c r="I619" s="604"/>
      <c r="J619" s="604"/>
      <c r="K619" s="502"/>
      <c r="L619" s="55"/>
      <c r="M619" s="57"/>
      <c r="N619" s="605"/>
      <c r="O619" s="1003"/>
      <c r="P619" s="1003"/>
    </row>
    <row r="620" spans="2:16" x14ac:dyDescent="0.2">
      <c r="B620" s="55"/>
      <c r="C620" s="1000"/>
      <c r="D620" s="1209"/>
      <c r="E620" s="1209"/>
      <c r="F620" s="1209"/>
      <c r="G620" s="604"/>
      <c r="H620" s="604"/>
      <c r="I620" s="604"/>
      <c r="J620" s="604"/>
      <c r="K620" s="604"/>
      <c r="L620" s="55"/>
      <c r="M620" s="57"/>
      <c r="N620" s="605"/>
      <c r="O620" s="1003"/>
      <c r="P620" s="1003"/>
    </row>
    <row r="621" spans="2:16" x14ac:dyDescent="0.2">
      <c r="B621" s="55"/>
      <c r="C621" s="1000"/>
      <c r="D621" s="1209"/>
      <c r="E621" s="1209"/>
      <c r="F621" s="1209"/>
      <c r="G621" s="604"/>
      <c r="H621" s="604"/>
      <c r="I621" s="604"/>
      <c r="J621" s="604"/>
      <c r="K621" s="502"/>
      <c r="L621" s="55"/>
      <c r="M621" s="57"/>
      <c r="N621" s="605"/>
      <c r="O621" s="1003"/>
      <c r="P621" s="1003"/>
    </row>
    <row r="622" spans="2:16" x14ac:dyDescent="0.2">
      <c r="B622" s="55"/>
      <c r="C622" s="1000"/>
      <c r="D622" s="1209"/>
      <c r="E622" s="1209"/>
      <c r="F622" s="1209"/>
      <c r="G622" s="604"/>
      <c r="H622" s="604"/>
      <c r="I622" s="604"/>
      <c r="J622" s="604"/>
      <c r="K622" s="604"/>
      <c r="L622" s="55"/>
      <c r="M622" s="57"/>
      <c r="N622" s="605"/>
      <c r="O622" s="1003"/>
      <c r="P622" s="1003"/>
    </row>
    <row r="623" spans="2:16" x14ac:dyDescent="0.2">
      <c r="B623" s="55"/>
      <c r="C623" s="1000"/>
      <c r="D623" s="1209"/>
      <c r="E623" s="1209"/>
      <c r="F623" s="1209"/>
      <c r="G623" s="604"/>
      <c r="H623" s="604"/>
      <c r="I623" s="604"/>
      <c r="J623" s="604"/>
      <c r="K623" s="502"/>
      <c r="L623" s="55"/>
      <c r="M623" s="57"/>
      <c r="N623" s="605"/>
      <c r="O623" s="1003"/>
      <c r="P623" s="1003"/>
    </row>
    <row r="624" spans="2:16" x14ac:dyDescent="0.2">
      <c r="B624" s="55"/>
      <c r="C624" s="1000"/>
      <c r="D624" s="1209"/>
      <c r="E624" s="1209"/>
      <c r="F624" s="1209"/>
      <c r="G624" s="604"/>
      <c r="H624" s="604"/>
      <c r="I624" s="604"/>
      <c r="J624" s="604"/>
      <c r="K624" s="604"/>
      <c r="L624" s="55"/>
      <c r="M624" s="57"/>
      <c r="N624" s="605"/>
      <c r="O624" s="1003"/>
      <c r="P624" s="1003"/>
    </row>
    <row r="625" spans="2:16" x14ac:dyDescent="0.2">
      <c r="B625" s="55"/>
      <c r="C625" s="1000"/>
      <c r="D625" s="1209"/>
      <c r="E625" s="1209"/>
      <c r="F625" s="1209"/>
      <c r="G625" s="604"/>
      <c r="H625" s="604"/>
      <c r="I625" s="604"/>
      <c r="J625" s="604"/>
      <c r="K625" s="502"/>
      <c r="L625" s="55"/>
      <c r="M625" s="57"/>
      <c r="N625" s="605"/>
      <c r="O625" s="1003"/>
      <c r="P625" s="1003"/>
    </row>
    <row r="626" spans="2:16" x14ac:dyDescent="0.2">
      <c r="B626" s="55"/>
      <c r="C626" s="1000"/>
      <c r="D626" s="1209"/>
      <c r="E626" s="1209"/>
      <c r="F626" s="1209"/>
      <c r="G626" s="604"/>
      <c r="H626" s="604"/>
      <c r="I626" s="604"/>
      <c r="J626" s="604"/>
      <c r="K626" s="604"/>
      <c r="L626" s="55"/>
      <c r="M626" s="57"/>
      <c r="N626" s="605"/>
      <c r="O626" s="1003"/>
      <c r="P626" s="1003"/>
    </row>
    <row r="627" spans="2:16" x14ac:dyDescent="0.2">
      <c r="B627" s="55"/>
      <c r="C627" s="1000"/>
      <c r="D627" s="1209"/>
      <c r="E627" s="1209"/>
      <c r="F627" s="1209"/>
      <c r="G627" s="604"/>
      <c r="H627" s="604"/>
      <c r="I627" s="604"/>
      <c r="J627" s="604"/>
      <c r="K627" s="502"/>
      <c r="L627" s="55"/>
      <c r="M627" s="57"/>
      <c r="N627" s="605"/>
      <c r="O627" s="1003"/>
      <c r="P627" s="1003"/>
    </row>
    <row r="628" spans="2:16" x14ac:dyDescent="0.2">
      <c r="B628" s="55"/>
      <c r="C628" s="1000"/>
      <c r="D628" s="1209"/>
      <c r="E628" s="1209"/>
      <c r="F628" s="1209"/>
      <c r="G628" s="604"/>
      <c r="H628" s="604"/>
      <c r="I628" s="604"/>
      <c r="J628" s="604"/>
      <c r="K628" s="604"/>
      <c r="L628" s="55"/>
      <c r="M628" s="57"/>
      <c r="N628" s="605"/>
      <c r="O628" s="1003"/>
      <c r="P628" s="1003"/>
    </row>
    <row r="629" spans="2:16" x14ac:dyDescent="0.2">
      <c r="B629" s="55"/>
      <c r="C629" s="1000"/>
      <c r="D629" s="1209"/>
      <c r="E629" s="1209"/>
      <c r="F629" s="1209"/>
      <c r="G629" s="604"/>
      <c r="H629" s="604"/>
      <c r="I629" s="604"/>
      <c r="J629" s="604"/>
      <c r="K629" s="604"/>
      <c r="L629" s="55"/>
      <c r="M629" s="57"/>
      <c r="N629" s="605"/>
      <c r="O629" s="1003"/>
      <c r="P629" s="1003"/>
    </row>
    <row r="630" spans="2:16" x14ac:dyDescent="0.2">
      <c r="B630" s="55"/>
      <c r="C630" s="1000"/>
      <c r="D630" s="1209"/>
      <c r="E630" s="1209"/>
      <c r="F630" s="1209"/>
      <c r="G630" s="604"/>
      <c r="H630" s="604"/>
      <c r="I630" s="604"/>
      <c r="J630" s="604"/>
      <c r="K630" s="604"/>
      <c r="L630" s="55"/>
      <c r="M630" s="57"/>
      <c r="N630" s="605"/>
      <c r="O630" s="1003"/>
      <c r="P630" s="1003"/>
    </row>
    <row r="631" spans="2:16" x14ac:dyDescent="0.2">
      <c r="B631" s="55"/>
      <c r="C631" s="1000"/>
      <c r="D631" s="1209"/>
      <c r="E631" s="1209"/>
      <c r="F631" s="1209"/>
      <c r="G631" s="604"/>
      <c r="H631" s="604"/>
      <c r="I631" s="604"/>
      <c r="J631" s="604"/>
      <c r="K631" s="604"/>
      <c r="L631" s="55"/>
      <c r="M631" s="57"/>
      <c r="N631" s="605"/>
      <c r="O631" s="1003"/>
      <c r="P631" s="1003"/>
    </row>
    <row r="632" spans="2:16" x14ac:dyDescent="0.2">
      <c r="B632" s="55"/>
      <c r="C632" s="1000"/>
      <c r="D632" s="1209"/>
      <c r="E632" s="1209"/>
      <c r="F632" s="1209"/>
      <c r="G632" s="604"/>
      <c r="H632" s="604"/>
      <c r="I632" s="604"/>
      <c r="J632" s="604"/>
      <c r="K632" s="604"/>
      <c r="L632" s="55"/>
      <c r="M632" s="57"/>
      <c r="N632" s="605"/>
      <c r="O632" s="1003"/>
      <c r="P632" s="1003"/>
    </row>
    <row r="633" spans="2:16" x14ac:dyDescent="0.2">
      <c r="B633" s="55"/>
      <c r="C633" s="1000"/>
      <c r="D633" s="1209"/>
      <c r="E633" s="1209"/>
      <c r="F633" s="1209"/>
      <c r="G633" s="604"/>
      <c r="H633" s="604"/>
      <c r="I633" s="604"/>
      <c r="J633" s="604"/>
      <c r="K633" s="604"/>
      <c r="L633" s="55"/>
      <c r="M633" s="57"/>
      <c r="N633" s="605"/>
      <c r="O633" s="1003"/>
      <c r="P633" s="1003"/>
    </row>
    <row r="634" spans="2:16" x14ac:dyDescent="0.2">
      <c r="B634" s="55"/>
      <c r="C634" s="1000"/>
      <c r="D634" s="1209"/>
      <c r="E634" s="1209"/>
      <c r="F634" s="1209"/>
      <c r="G634" s="604"/>
      <c r="H634" s="604"/>
      <c r="I634" s="604"/>
      <c r="J634" s="604"/>
      <c r="K634" s="604"/>
      <c r="L634" s="55"/>
      <c r="M634" s="57"/>
      <c r="N634" s="605"/>
      <c r="O634" s="1003"/>
      <c r="P634" s="1003"/>
    </row>
    <row r="635" spans="2:16" x14ac:dyDescent="0.2">
      <c r="B635" s="55"/>
      <c r="C635" s="1000"/>
      <c r="D635" s="1209"/>
      <c r="E635" s="1209"/>
      <c r="F635" s="1209"/>
      <c r="G635" s="604"/>
      <c r="H635" s="604"/>
      <c r="I635" s="604"/>
      <c r="J635" s="604"/>
      <c r="K635" s="604"/>
      <c r="L635" s="55"/>
      <c r="M635" s="57"/>
      <c r="N635" s="605"/>
      <c r="O635" s="1003"/>
      <c r="P635" s="1003"/>
    </row>
    <row r="636" spans="2:16" x14ac:dyDescent="0.2">
      <c r="B636" s="55"/>
      <c r="C636" s="1000"/>
      <c r="D636" s="1209"/>
      <c r="E636" s="1209"/>
      <c r="F636" s="1209"/>
      <c r="G636" s="604"/>
      <c r="H636" s="604"/>
      <c r="I636" s="604"/>
      <c r="J636" s="604"/>
      <c r="K636" s="604"/>
      <c r="L636" s="55"/>
      <c r="M636" s="57"/>
      <c r="N636" s="605"/>
      <c r="O636" s="1003"/>
      <c r="P636" s="1003"/>
    </row>
    <row r="637" spans="2:16" x14ac:dyDescent="0.2">
      <c r="B637" s="55"/>
      <c r="C637" s="1000"/>
      <c r="D637" s="1209"/>
      <c r="E637" s="1209"/>
      <c r="F637" s="1209"/>
      <c r="G637" s="604"/>
      <c r="H637" s="604"/>
      <c r="I637" s="604"/>
      <c r="J637" s="604"/>
      <c r="K637" s="604"/>
      <c r="L637" s="55"/>
      <c r="M637" s="57"/>
      <c r="N637" s="605"/>
      <c r="O637" s="1003"/>
      <c r="P637" s="1003"/>
    </row>
    <row r="638" spans="2:16" x14ac:dyDescent="0.2">
      <c r="B638" s="55"/>
      <c r="C638" s="1000"/>
      <c r="D638" s="1209"/>
      <c r="E638" s="1209"/>
      <c r="F638" s="1209"/>
      <c r="G638" s="604"/>
      <c r="H638" s="604"/>
      <c r="I638" s="604"/>
      <c r="J638" s="604"/>
      <c r="K638" s="604"/>
      <c r="L638" s="55"/>
      <c r="M638" s="57"/>
      <c r="N638" s="605"/>
      <c r="O638" s="1003"/>
      <c r="P638" s="1003"/>
    </row>
    <row r="639" spans="2:16" x14ac:dyDescent="0.2">
      <c r="B639" s="55"/>
      <c r="C639" s="1000"/>
      <c r="D639" s="1209"/>
      <c r="E639" s="1209"/>
      <c r="F639" s="1209"/>
      <c r="G639" s="604"/>
      <c r="H639" s="604"/>
      <c r="I639" s="604"/>
      <c r="J639" s="604"/>
      <c r="K639" s="604"/>
      <c r="L639" s="55"/>
      <c r="M639" s="57"/>
      <c r="N639" s="605"/>
      <c r="O639" s="1003"/>
      <c r="P639" s="1003"/>
    </row>
    <row r="640" spans="2:16" x14ac:dyDescent="0.2">
      <c r="B640" s="55"/>
      <c r="C640" s="1000"/>
      <c r="D640" s="1209"/>
      <c r="E640" s="1209"/>
      <c r="F640" s="1209"/>
      <c r="G640" s="604"/>
      <c r="H640" s="604"/>
      <c r="I640" s="604"/>
      <c r="J640" s="604"/>
      <c r="K640" s="604"/>
      <c r="L640" s="55"/>
      <c r="M640" s="57"/>
      <c r="N640" s="605"/>
      <c r="O640" s="1003"/>
      <c r="P640" s="1003"/>
    </row>
    <row r="641" spans="2:16" x14ac:dyDescent="0.2">
      <c r="B641" s="55"/>
      <c r="C641" s="1000"/>
      <c r="D641" s="1209"/>
      <c r="E641" s="1209"/>
      <c r="F641" s="1209"/>
      <c r="G641" s="604"/>
      <c r="H641" s="604"/>
      <c r="I641" s="604"/>
      <c r="J641" s="604"/>
      <c r="K641" s="604"/>
      <c r="L641" s="55"/>
      <c r="M641" s="57"/>
      <c r="N641" s="605"/>
      <c r="O641" s="1003"/>
      <c r="P641" s="1003"/>
    </row>
    <row r="642" spans="2:16" x14ac:dyDescent="0.2">
      <c r="B642" s="55"/>
      <c r="C642" s="1000"/>
      <c r="D642" s="1209"/>
      <c r="E642" s="1209"/>
      <c r="F642" s="1209"/>
      <c r="G642" s="604"/>
      <c r="H642" s="604"/>
      <c r="I642" s="604"/>
      <c r="J642" s="604"/>
      <c r="K642" s="604"/>
      <c r="L642" s="55"/>
      <c r="M642" s="57"/>
      <c r="N642" s="605"/>
      <c r="O642" s="1003"/>
      <c r="P642" s="1003"/>
    </row>
    <row r="643" spans="2:16" x14ac:dyDescent="0.2">
      <c r="B643" s="55"/>
      <c r="C643" s="1000"/>
      <c r="D643" s="1209"/>
      <c r="E643" s="1209"/>
      <c r="F643" s="1209"/>
      <c r="G643" s="604"/>
      <c r="H643" s="604"/>
      <c r="I643" s="604"/>
      <c r="J643" s="604"/>
      <c r="K643" s="604"/>
      <c r="L643" s="55"/>
      <c r="M643" s="57"/>
      <c r="N643" s="605"/>
      <c r="O643" s="1003"/>
      <c r="P643" s="1003"/>
    </row>
    <row r="644" spans="2:16" x14ac:dyDescent="0.2">
      <c r="B644" s="55"/>
      <c r="C644" s="1000"/>
      <c r="D644" s="1209"/>
      <c r="E644" s="1209"/>
      <c r="F644" s="1209"/>
      <c r="G644" s="604"/>
      <c r="H644" s="604"/>
      <c r="I644" s="604"/>
      <c r="J644" s="604"/>
      <c r="K644" s="604"/>
      <c r="L644" s="55"/>
      <c r="M644" s="57"/>
      <c r="N644" s="605"/>
      <c r="O644" s="1003"/>
      <c r="P644" s="1003"/>
    </row>
    <row r="645" spans="2:16" x14ac:dyDescent="0.2">
      <c r="B645" s="55"/>
      <c r="C645" s="1000"/>
      <c r="D645" s="1209"/>
      <c r="E645" s="1209"/>
      <c r="F645" s="1209"/>
      <c r="G645" s="604"/>
      <c r="H645" s="604"/>
      <c r="I645" s="604"/>
      <c r="J645" s="604"/>
      <c r="K645" s="604"/>
      <c r="L645" s="55"/>
      <c r="M645" s="57"/>
      <c r="N645" s="605"/>
      <c r="O645" s="1003"/>
      <c r="P645" s="1003"/>
    </row>
    <row r="646" spans="2:16" x14ac:dyDescent="0.2">
      <c r="B646" s="55"/>
      <c r="C646" s="1000"/>
      <c r="D646" s="1209"/>
      <c r="E646" s="1209"/>
      <c r="F646" s="1209"/>
      <c r="G646" s="604"/>
      <c r="H646" s="604"/>
      <c r="I646" s="604"/>
      <c r="J646" s="604"/>
      <c r="K646" s="604"/>
      <c r="L646" s="55"/>
      <c r="M646" s="57"/>
      <c r="N646" s="605"/>
      <c r="O646" s="1003"/>
      <c r="P646" s="1003"/>
    </row>
    <row r="647" spans="2:16" x14ac:dyDescent="0.2">
      <c r="B647" s="55"/>
      <c r="C647" s="1000"/>
      <c r="D647" s="1209"/>
      <c r="E647" s="1209"/>
      <c r="F647" s="1209"/>
      <c r="G647" s="604"/>
      <c r="H647" s="604"/>
      <c r="I647" s="604"/>
      <c r="J647" s="604"/>
      <c r="K647" s="604"/>
      <c r="L647" s="55"/>
      <c r="M647" s="57"/>
      <c r="N647" s="605"/>
      <c r="O647" s="1003"/>
      <c r="P647" s="1003"/>
    </row>
    <row r="648" spans="2:16" x14ac:dyDescent="0.2">
      <c r="B648" s="55"/>
      <c r="C648" s="1000"/>
      <c r="D648" s="1209"/>
      <c r="E648" s="1209"/>
      <c r="F648" s="1209"/>
      <c r="G648" s="604"/>
      <c r="H648" s="604"/>
      <c r="I648" s="604"/>
      <c r="J648" s="604"/>
      <c r="K648" s="604"/>
      <c r="L648" s="55"/>
      <c r="M648" s="57"/>
      <c r="N648" s="605"/>
      <c r="O648" s="1003"/>
      <c r="P648" s="1003"/>
    </row>
    <row r="649" spans="2:16" x14ac:dyDescent="0.2">
      <c r="B649" s="55"/>
      <c r="C649" s="1000"/>
      <c r="D649" s="1209"/>
      <c r="E649" s="1209"/>
      <c r="F649" s="1209"/>
      <c r="G649" s="604"/>
      <c r="H649" s="604"/>
      <c r="I649" s="604"/>
      <c r="J649" s="604"/>
      <c r="K649" s="604"/>
      <c r="L649" s="55"/>
      <c r="M649" s="57"/>
      <c r="N649" s="605"/>
      <c r="O649" s="1003"/>
      <c r="P649" s="1003"/>
    </row>
    <row r="650" spans="2:16" x14ac:dyDescent="0.2">
      <c r="B650" s="55"/>
      <c r="C650" s="1000"/>
      <c r="D650" s="1209"/>
      <c r="E650" s="1209"/>
      <c r="F650" s="1209"/>
      <c r="G650" s="604"/>
      <c r="H650" s="604"/>
      <c r="I650" s="604"/>
      <c r="J650" s="604"/>
      <c r="K650" s="604"/>
      <c r="L650" s="55"/>
      <c r="M650" s="57"/>
      <c r="N650" s="605"/>
      <c r="O650" s="1003"/>
      <c r="P650" s="1003"/>
    </row>
    <row r="651" spans="2:16" x14ac:dyDescent="0.2">
      <c r="B651" s="55"/>
      <c r="C651" s="1000"/>
      <c r="D651" s="1209"/>
      <c r="E651" s="1209"/>
      <c r="F651" s="1209"/>
      <c r="G651" s="604"/>
      <c r="H651" s="604"/>
      <c r="I651" s="604"/>
      <c r="J651" s="604"/>
      <c r="K651" s="604"/>
      <c r="L651" s="55"/>
      <c r="M651" s="57"/>
      <c r="N651" s="605"/>
      <c r="O651" s="1003"/>
      <c r="P651" s="1003"/>
    </row>
    <row r="652" spans="2:16" x14ac:dyDescent="0.2">
      <c r="B652" s="55"/>
      <c r="C652" s="1000"/>
      <c r="D652" s="1209"/>
      <c r="E652" s="1209"/>
      <c r="F652" s="1209"/>
      <c r="G652" s="604"/>
      <c r="H652" s="604"/>
      <c r="I652" s="604"/>
      <c r="J652" s="604"/>
      <c r="K652" s="604"/>
      <c r="L652" s="55"/>
      <c r="M652" s="57"/>
      <c r="N652" s="605"/>
      <c r="O652" s="1003"/>
      <c r="P652" s="1003"/>
    </row>
    <row r="653" spans="2:16" x14ac:dyDescent="0.2">
      <c r="B653" s="55"/>
      <c r="C653" s="1000"/>
      <c r="D653" s="1209"/>
      <c r="E653" s="1209"/>
      <c r="F653" s="1209"/>
      <c r="G653" s="604"/>
      <c r="H653" s="604"/>
      <c r="I653" s="604"/>
      <c r="J653" s="604"/>
      <c r="K653" s="604"/>
      <c r="L653" s="55"/>
      <c r="M653" s="57"/>
      <c r="N653" s="605"/>
      <c r="O653" s="1003"/>
      <c r="P653" s="1003"/>
    </row>
    <row r="654" spans="2:16" x14ac:dyDescent="0.2">
      <c r="B654" s="55"/>
      <c r="C654" s="1000"/>
      <c r="D654" s="1209"/>
      <c r="E654" s="1209"/>
      <c r="F654" s="1209"/>
      <c r="G654" s="604"/>
      <c r="H654" s="604"/>
      <c r="I654" s="604"/>
      <c r="J654" s="604"/>
      <c r="K654" s="604"/>
      <c r="L654" s="55"/>
      <c r="M654" s="57"/>
      <c r="N654" s="605"/>
      <c r="O654" s="1003"/>
      <c r="P654" s="1003"/>
    </row>
    <row r="655" spans="2:16" x14ac:dyDescent="0.2">
      <c r="B655" s="55"/>
      <c r="C655" s="1000"/>
      <c r="D655" s="1209"/>
      <c r="E655" s="1209"/>
      <c r="F655" s="1209"/>
      <c r="G655" s="604"/>
      <c r="H655" s="604"/>
      <c r="I655" s="604"/>
      <c r="J655" s="604"/>
      <c r="K655" s="604"/>
      <c r="L655" s="55"/>
      <c r="M655" s="57"/>
      <c r="N655" s="605"/>
      <c r="O655" s="1003"/>
      <c r="P655" s="1003"/>
    </row>
    <row r="656" spans="2:16" x14ac:dyDescent="0.2">
      <c r="B656" s="55"/>
      <c r="C656" s="1000"/>
      <c r="D656" s="1209"/>
      <c r="E656" s="1209"/>
      <c r="F656" s="1209"/>
      <c r="G656" s="604"/>
      <c r="H656" s="604"/>
      <c r="I656" s="604"/>
      <c r="J656" s="604"/>
      <c r="K656" s="604"/>
      <c r="L656" s="55"/>
      <c r="M656" s="57"/>
      <c r="N656" s="605"/>
      <c r="O656" s="1003"/>
      <c r="P656" s="1003"/>
    </row>
    <row r="657" spans="2:16" x14ac:dyDescent="0.2">
      <c r="B657" s="55"/>
      <c r="C657" s="1000"/>
      <c r="D657" s="1209"/>
      <c r="E657" s="1209"/>
      <c r="F657" s="1209"/>
      <c r="G657" s="604"/>
      <c r="H657" s="604"/>
      <c r="I657" s="604"/>
      <c r="J657" s="604"/>
      <c r="K657" s="604"/>
      <c r="L657" s="55"/>
      <c r="M657" s="57"/>
      <c r="N657" s="605"/>
      <c r="O657" s="1003"/>
      <c r="P657" s="1003"/>
    </row>
    <row r="658" spans="2:16" x14ac:dyDescent="0.2">
      <c r="B658" s="55"/>
      <c r="C658" s="1000"/>
      <c r="D658" s="1209"/>
      <c r="E658" s="1209"/>
      <c r="F658" s="1209"/>
      <c r="G658" s="604"/>
      <c r="H658" s="604"/>
      <c r="I658" s="604"/>
      <c r="J658" s="604"/>
      <c r="K658" s="604"/>
      <c r="L658" s="55"/>
      <c r="M658" s="57"/>
      <c r="N658" s="605"/>
      <c r="O658" s="1003"/>
      <c r="P658" s="1003"/>
    </row>
    <row r="659" spans="2:16" x14ac:dyDescent="0.2">
      <c r="B659" s="55"/>
      <c r="C659" s="1000"/>
      <c r="D659" s="1209"/>
      <c r="E659" s="1209"/>
      <c r="F659" s="1209"/>
      <c r="G659" s="604"/>
      <c r="H659" s="604"/>
      <c r="I659" s="604"/>
      <c r="J659" s="604"/>
      <c r="K659" s="604"/>
      <c r="L659" s="55"/>
      <c r="M659" s="57"/>
      <c r="N659" s="605"/>
      <c r="O659" s="1003"/>
      <c r="P659" s="1003"/>
    </row>
    <row r="660" spans="2:16" x14ac:dyDescent="0.2">
      <c r="B660" s="55"/>
      <c r="C660" s="1000"/>
      <c r="D660" s="1209"/>
      <c r="E660" s="1209"/>
      <c r="F660" s="1209"/>
      <c r="G660" s="604"/>
      <c r="H660" s="604"/>
      <c r="I660" s="604"/>
      <c r="J660" s="604"/>
      <c r="K660" s="604"/>
      <c r="L660" s="55"/>
      <c r="M660" s="57"/>
      <c r="N660" s="605"/>
      <c r="O660" s="1003"/>
      <c r="P660" s="1003"/>
    </row>
    <row r="661" spans="2:16" x14ac:dyDescent="0.2">
      <c r="B661" s="55"/>
      <c r="C661" s="1000"/>
      <c r="D661" s="1209"/>
      <c r="E661" s="1209"/>
      <c r="F661" s="1209"/>
      <c r="G661" s="604"/>
      <c r="H661" s="604"/>
      <c r="I661" s="604"/>
      <c r="J661" s="604"/>
      <c r="K661" s="604"/>
      <c r="L661" s="55"/>
      <c r="M661" s="57"/>
      <c r="N661" s="605"/>
      <c r="O661" s="1003"/>
      <c r="P661" s="1003"/>
    </row>
    <row r="662" spans="2:16" x14ac:dyDescent="0.2">
      <c r="B662" s="55"/>
      <c r="C662" s="1000"/>
      <c r="D662" s="952"/>
      <c r="E662" s="603"/>
      <c r="F662" s="603"/>
      <c r="G662" s="604"/>
      <c r="H662" s="604"/>
      <c r="I662" s="604"/>
      <c r="J662" s="604"/>
      <c r="K662" s="604"/>
      <c r="L662" s="55"/>
      <c r="M662" s="57"/>
      <c r="N662" s="605"/>
      <c r="O662" s="1003"/>
      <c r="P662" s="1003"/>
    </row>
    <row r="663" spans="2:16" x14ac:dyDescent="0.2">
      <c r="B663" s="55"/>
      <c r="C663" s="1004"/>
      <c r="D663" s="665"/>
      <c r="E663" s="603"/>
      <c r="F663" s="603"/>
      <c r="G663" s="1005"/>
      <c r="H663" s="998"/>
      <c r="I663" s="998"/>
      <c r="J663" s="998"/>
      <c r="K663" s="998"/>
      <c r="L663" s="55"/>
      <c r="M663" s="57"/>
      <c r="N663" s="502"/>
      <c r="O663" s="1003"/>
      <c r="P663" s="1003"/>
    </row>
    <row r="664" spans="2:16" x14ac:dyDescent="0.2">
      <c r="B664" s="55"/>
      <c r="C664" s="1000"/>
      <c r="D664" s="1209"/>
      <c r="E664" s="1209"/>
      <c r="F664" s="1209"/>
      <c r="G664" s="604"/>
      <c r="H664" s="604"/>
      <c r="I664" s="604"/>
      <c r="J664" s="604"/>
      <c r="K664" s="604"/>
      <c r="L664" s="55"/>
      <c r="M664" s="57"/>
      <c r="N664" s="605"/>
      <c r="O664" s="1003"/>
      <c r="P664" s="1003"/>
    </row>
    <row r="665" spans="2:16" x14ac:dyDescent="0.2">
      <c r="B665" s="55"/>
      <c r="C665" s="1000"/>
      <c r="D665" s="1209"/>
      <c r="E665" s="1209"/>
      <c r="F665" s="1209"/>
      <c r="G665" s="604"/>
      <c r="H665" s="604"/>
      <c r="I665" s="604"/>
      <c r="J665" s="604"/>
      <c r="K665" s="604"/>
      <c r="L665" s="55"/>
      <c r="M665" s="57"/>
      <c r="N665" s="605"/>
      <c r="O665" s="1003"/>
      <c r="P665" s="1003"/>
    </row>
    <row r="666" spans="2:16" x14ac:dyDescent="0.2">
      <c r="B666" s="55"/>
      <c r="C666" s="1000"/>
      <c r="D666" s="1209"/>
      <c r="E666" s="1209"/>
      <c r="F666" s="1209"/>
      <c r="G666" s="604"/>
      <c r="H666" s="604"/>
      <c r="I666" s="604"/>
      <c r="J666" s="604"/>
      <c r="K666" s="604"/>
      <c r="L666" s="55"/>
      <c r="M666" s="57"/>
      <c r="N666" s="605"/>
      <c r="O666" s="1003"/>
      <c r="P666" s="1003"/>
    </row>
    <row r="667" spans="2:16" x14ac:dyDescent="0.2">
      <c r="B667" s="55"/>
      <c r="C667" s="1000"/>
      <c r="D667" s="1209"/>
      <c r="E667" s="1209"/>
      <c r="F667" s="1209"/>
      <c r="G667" s="604"/>
      <c r="H667" s="604"/>
      <c r="I667" s="604"/>
      <c r="J667" s="604"/>
      <c r="K667" s="604"/>
      <c r="L667" s="55"/>
      <c r="M667" s="57"/>
      <c r="N667" s="605"/>
      <c r="O667" s="1003"/>
      <c r="P667" s="1003"/>
    </row>
    <row r="668" spans="2:16" x14ac:dyDescent="0.2">
      <c r="B668" s="55"/>
      <c r="C668" s="1000"/>
      <c r="D668" s="1209"/>
      <c r="E668" s="1209"/>
      <c r="F668" s="1209"/>
      <c r="G668" s="604"/>
      <c r="H668" s="604"/>
      <c r="I668" s="604"/>
      <c r="J668" s="604"/>
      <c r="K668" s="604"/>
      <c r="L668" s="55"/>
      <c r="M668" s="57"/>
      <c r="N668" s="605"/>
      <c r="O668" s="1003"/>
      <c r="P668" s="1003"/>
    </row>
    <row r="669" spans="2:16" x14ac:dyDescent="0.2">
      <c r="B669" s="55"/>
      <c r="C669" s="1000"/>
      <c r="D669" s="1209"/>
      <c r="E669" s="1209"/>
      <c r="F669" s="1209"/>
      <c r="G669" s="604"/>
      <c r="H669" s="604"/>
      <c r="I669" s="604"/>
      <c r="J669" s="604"/>
      <c r="K669" s="604"/>
      <c r="L669" s="55"/>
      <c r="M669" s="57"/>
      <c r="N669" s="605"/>
      <c r="O669" s="1003"/>
      <c r="P669" s="1003"/>
    </row>
    <row r="670" spans="2:16" x14ac:dyDescent="0.2">
      <c r="B670" s="55"/>
      <c r="C670" s="1000"/>
      <c r="D670" s="1209"/>
      <c r="E670" s="1209"/>
      <c r="F670" s="1209"/>
      <c r="G670" s="604"/>
      <c r="H670" s="604"/>
      <c r="I670" s="604"/>
      <c r="J670" s="604"/>
      <c r="K670" s="604"/>
      <c r="L670" s="55"/>
      <c r="M670" s="57"/>
      <c r="N670" s="605"/>
      <c r="O670" s="1003"/>
      <c r="P670" s="1003"/>
    </row>
    <row r="671" spans="2:16" x14ac:dyDescent="0.2">
      <c r="B671" s="55"/>
      <c r="C671" s="1000"/>
      <c r="D671" s="1209"/>
      <c r="E671" s="1209"/>
      <c r="F671" s="1209"/>
      <c r="G671" s="604"/>
      <c r="H671" s="604"/>
      <c r="I671" s="604"/>
      <c r="J671" s="604"/>
      <c r="K671" s="604"/>
      <c r="L671" s="55"/>
      <c r="M671" s="57"/>
      <c r="N671" s="605"/>
      <c r="O671" s="1003"/>
      <c r="P671" s="1003"/>
    </row>
    <row r="672" spans="2:16" x14ac:dyDescent="0.2">
      <c r="B672" s="55"/>
      <c r="C672" s="1000"/>
      <c r="D672" s="1209"/>
      <c r="E672" s="1209"/>
      <c r="F672" s="1209"/>
      <c r="G672" s="604"/>
      <c r="H672" s="604"/>
      <c r="I672" s="604"/>
      <c r="J672" s="604"/>
      <c r="K672" s="604"/>
      <c r="L672" s="55"/>
      <c r="M672" s="57"/>
      <c r="N672" s="605"/>
      <c r="O672" s="1003"/>
      <c r="P672" s="1003"/>
    </row>
    <row r="673" spans="2:16" x14ac:dyDescent="0.2">
      <c r="B673" s="55"/>
      <c r="C673" s="1000"/>
      <c r="D673" s="1209"/>
      <c r="E673" s="1209"/>
      <c r="F673" s="1209"/>
      <c r="G673" s="604"/>
      <c r="H673" s="604"/>
      <c r="I673" s="604"/>
      <c r="J673" s="604"/>
      <c r="K673" s="604"/>
      <c r="L673" s="55"/>
      <c r="M673" s="57"/>
      <c r="N673" s="605"/>
      <c r="O673" s="1003"/>
      <c r="P673" s="1003"/>
    </row>
    <row r="674" spans="2:16" x14ac:dyDescent="0.2">
      <c r="B674" s="55"/>
      <c r="C674" s="1000"/>
      <c r="D674" s="1209"/>
      <c r="E674" s="1209"/>
      <c r="F674" s="1209"/>
      <c r="G674" s="604"/>
      <c r="H674" s="604"/>
      <c r="I674" s="604"/>
      <c r="J674" s="604"/>
      <c r="K674" s="604"/>
      <c r="L674" s="55"/>
      <c r="M674" s="57"/>
      <c r="N674" s="605"/>
      <c r="O674" s="1003"/>
      <c r="P674" s="1003"/>
    </row>
    <row r="675" spans="2:16" x14ac:dyDescent="0.2">
      <c r="B675" s="55"/>
      <c r="C675" s="1006"/>
      <c r="D675" s="1007"/>
      <c r="E675" s="1007"/>
      <c r="F675" s="1007"/>
      <c r="G675" s="1008"/>
      <c r="H675" s="1008"/>
      <c r="I675" s="1008"/>
      <c r="J675" s="1008"/>
      <c r="K675" s="1008"/>
      <c r="L675" s="55"/>
      <c r="M675" s="57"/>
      <c r="N675" s="703"/>
      <c r="O675" s="563"/>
      <c r="P675" s="1009"/>
    </row>
    <row r="676" spans="2:16" x14ac:dyDescent="0.2">
      <c r="B676" s="55"/>
      <c r="C676" s="1000"/>
      <c r="D676" s="1208"/>
      <c r="E676" s="1208"/>
      <c r="F676" s="1208"/>
      <c r="G676" s="604"/>
      <c r="H676" s="604"/>
      <c r="I676" s="604"/>
      <c r="J676" s="604"/>
      <c r="K676" s="604"/>
      <c r="L676" s="55"/>
      <c r="M676" s="57"/>
      <c r="N676" s="605"/>
      <c r="O676" s="1003"/>
      <c r="P676" s="1003"/>
    </row>
    <row r="677" spans="2:16" x14ac:dyDescent="0.2">
      <c r="B677" s="55"/>
      <c r="C677" s="1000"/>
      <c r="D677" s="1209"/>
      <c r="E677" s="1209"/>
      <c r="F677" s="1209"/>
      <c r="G677" s="604"/>
      <c r="H677" s="604"/>
      <c r="I677" s="604"/>
      <c r="J677" s="604"/>
      <c r="K677" s="604"/>
      <c r="L677" s="55"/>
      <c r="M677" s="57"/>
      <c r="N677" s="605"/>
      <c r="O677" s="1003"/>
      <c r="P677" s="1003"/>
    </row>
    <row r="678" spans="2:16" x14ac:dyDescent="0.2">
      <c r="B678" s="55"/>
      <c r="C678" s="1000"/>
      <c r="D678" s="1209"/>
      <c r="E678" s="1209"/>
      <c r="F678" s="1209"/>
      <c r="G678" s="604"/>
      <c r="H678" s="604"/>
      <c r="I678" s="604"/>
      <c r="J678" s="604"/>
      <c r="K678" s="604"/>
      <c r="L678" s="55"/>
      <c r="M678" s="57"/>
      <c r="N678" s="605"/>
      <c r="O678" s="1003"/>
      <c r="P678" s="1003"/>
    </row>
    <row r="679" spans="2:16" x14ac:dyDescent="0.2">
      <c r="B679" s="55"/>
      <c r="C679" s="1000"/>
      <c r="D679" s="1210"/>
      <c r="E679" s="1210"/>
      <c r="F679" s="1210"/>
      <c r="G679" s="604"/>
      <c r="H679" s="604"/>
      <c r="I679" s="604"/>
      <c r="J679" s="604"/>
      <c r="K679" s="604"/>
      <c r="L679" s="55"/>
      <c r="M679" s="57"/>
      <c r="N679" s="605"/>
      <c r="O679" s="1003"/>
      <c r="P679" s="1003"/>
    </row>
    <row r="680" spans="2:16" x14ac:dyDescent="0.2">
      <c r="B680" s="55"/>
      <c r="C680" s="1000"/>
      <c r="D680" s="1209"/>
      <c r="E680" s="1209"/>
      <c r="F680" s="1209"/>
      <c r="G680" s="604"/>
      <c r="H680" s="604"/>
      <c r="I680" s="604"/>
      <c r="J680" s="604"/>
      <c r="K680" s="604"/>
      <c r="L680" s="55"/>
      <c r="M680" s="57"/>
      <c r="N680" s="605"/>
      <c r="O680" s="1003"/>
      <c r="P680" s="1003"/>
    </row>
    <row r="681" spans="2:16" x14ac:dyDescent="0.2">
      <c r="B681" s="55"/>
      <c r="C681" s="1000"/>
      <c r="D681" s="952"/>
      <c r="E681" s="603"/>
      <c r="F681" s="603"/>
      <c r="G681" s="604"/>
      <c r="H681" s="604"/>
      <c r="I681" s="604"/>
      <c r="J681" s="604"/>
      <c r="K681" s="604"/>
      <c r="L681" s="605"/>
      <c r="M681" s="1003"/>
      <c r="N681" s="1003"/>
      <c r="O681" s="281"/>
      <c r="P681" s="589"/>
    </row>
    <row r="682" spans="2:16" x14ac:dyDescent="0.2"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7"/>
      <c r="N682" s="57"/>
      <c r="O682" s="281"/>
      <c r="P682" s="589"/>
    </row>
  </sheetData>
  <mergeCells count="532">
    <mergeCell ref="C68:I68"/>
    <mergeCell ref="C69:I69"/>
    <mergeCell ref="C86:I86"/>
    <mergeCell ref="C85:I85"/>
    <mergeCell ref="C84:I84"/>
    <mergeCell ref="C82:I82"/>
    <mergeCell ref="C66:I66"/>
    <mergeCell ref="C67:I67"/>
    <mergeCell ref="C43:I43"/>
    <mergeCell ref="C35:I35"/>
    <mergeCell ref="C36:I36"/>
    <mergeCell ref="C37:I37"/>
    <mergeCell ref="C38:I38"/>
    <mergeCell ref="C39:I39"/>
    <mergeCell ref="C40:I40"/>
    <mergeCell ref="C41:I41"/>
    <mergeCell ref="C65:I65"/>
    <mergeCell ref="C44:I44"/>
    <mergeCell ref="C45:I45"/>
    <mergeCell ref="C46:I46"/>
    <mergeCell ref="C48:I48"/>
    <mergeCell ref="C47:I47"/>
    <mergeCell ref="C64:I64"/>
    <mergeCell ref="C63:I63"/>
    <mergeCell ref="C62:I62"/>
    <mergeCell ref="C57:I57"/>
    <mergeCell ref="C56:I56"/>
    <mergeCell ref="C55:I55"/>
    <mergeCell ref="C89:I89"/>
    <mergeCell ref="C58:I58"/>
    <mergeCell ref="C59:I59"/>
    <mergeCell ref="C80:I80"/>
    <mergeCell ref="C79:I79"/>
    <mergeCell ref="C76:I76"/>
    <mergeCell ref="C75:I75"/>
    <mergeCell ref="C87:I87"/>
    <mergeCell ref="C19:I19"/>
    <mergeCell ref="C20:I20"/>
    <mergeCell ref="C21:I21"/>
    <mergeCell ref="C24:I24"/>
    <mergeCell ref="C25:I25"/>
    <mergeCell ref="C29:I29"/>
    <mergeCell ref="C23:I23"/>
    <mergeCell ref="C22:I22"/>
    <mergeCell ref="C30:I30"/>
    <mergeCell ref="C27:I27"/>
    <mergeCell ref="C26:I26"/>
    <mergeCell ref="C88:I88"/>
    <mergeCell ref="C78:I78"/>
    <mergeCell ref="C77:I77"/>
    <mergeCell ref="C74:I74"/>
    <mergeCell ref="C70:I70"/>
    <mergeCell ref="C96:I96"/>
    <mergeCell ref="C97:I97"/>
    <mergeCell ref="C98:I98"/>
    <mergeCell ref="C99:I99"/>
    <mergeCell ref="C100:I100"/>
    <mergeCell ref="C101:I101"/>
    <mergeCell ref="C102:I102"/>
    <mergeCell ref="C103:I103"/>
    <mergeCell ref="C92:I92"/>
    <mergeCell ref="C93:I93"/>
    <mergeCell ref="C94:I94"/>
    <mergeCell ref="C95:I95"/>
    <mergeCell ref="C104:I104"/>
    <mergeCell ref="C105:I105"/>
    <mergeCell ref="C106:I106"/>
    <mergeCell ref="C107:I107"/>
    <mergeCell ref="B108:P108"/>
    <mergeCell ref="C113:I113"/>
    <mergeCell ref="C114:I114"/>
    <mergeCell ref="C115:I115"/>
    <mergeCell ref="C116:I116"/>
    <mergeCell ref="C117:I117"/>
    <mergeCell ref="C118:I118"/>
    <mergeCell ref="C119:I119"/>
    <mergeCell ref="C120:I120"/>
    <mergeCell ref="C121:I121"/>
    <mergeCell ref="C131:I131"/>
    <mergeCell ref="C132:I132"/>
    <mergeCell ref="C133:I133"/>
    <mergeCell ref="C134:I134"/>
    <mergeCell ref="C135:I135"/>
    <mergeCell ref="C136:I136"/>
    <mergeCell ref="C137:I137"/>
    <mergeCell ref="C138:I138"/>
    <mergeCell ref="C122:I122"/>
    <mergeCell ref="C123:I123"/>
    <mergeCell ref="C124:I124"/>
    <mergeCell ref="C125:I125"/>
    <mergeCell ref="C126:I126"/>
    <mergeCell ref="C127:I127"/>
    <mergeCell ref="C128:I128"/>
    <mergeCell ref="C129:I129"/>
    <mergeCell ref="C130:I130"/>
    <mergeCell ref="K158:K159"/>
    <mergeCell ref="N158:N159"/>
    <mergeCell ref="O158:O159"/>
    <mergeCell ref="C148:I148"/>
    <mergeCell ref="C149:I149"/>
    <mergeCell ref="C150:I150"/>
    <mergeCell ref="C151:I151"/>
    <mergeCell ref="C152:I152"/>
    <mergeCell ref="C139:I139"/>
    <mergeCell ref="C140:I140"/>
    <mergeCell ref="C141:I141"/>
    <mergeCell ref="C142:I142"/>
    <mergeCell ref="C143:I143"/>
    <mergeCell ref="C144:I144"/>
    <mergeCell ref="C145:I145"/>
    <mergeCell ref="C146:I146"/>
    <mergeCell ref="C147:I147"/>
    <mergeCell ref="C225:J225"/>
    <mergeCell ref="C226:J226"/>
    <mergeCell ref="C227:J227"/>
    <mergeCell ref="D228:I228"/>
    <mergeCell ref="D229:I229"/>
    <mergeCell ref="D230:I230"/>
    <mergeCell ref="D231:I231"/>
    <mergeCell ref="D232:I232"/>
    <mergeCell ref="J158:J159"/>
    <mergeCell ref="D240:I240"/>
    <mergeCell ref="D241:I241"/>
    <mergeCell ref="D242:I242"/>
    <mergeCell ref="D243:I243"/>
    <mergeCell ref="D244:I244"/>
    <mergeCell ref="D245:I245"/>
    <mergeCell ref="D246:I246"/>
    <mergeCell ref="D233:I233"/>
    <mergeCell ref="D234:I234"/>
    <mergeCell ref="D235:I235"/>
    <mergeCell ref="D236:I236"/>
    <mergeCell ref="D237:I237"/>
    <mergeCell ref="D238:I238"/>
    <mergeCell ref="D239:I239"/>
    <mergeCell ref="D253:I253"/>
    <mergeCell ref="D254:I254"/>
    <mergeCell ref="D255:I255"/>
    <mergeCell ref="D256:I256"/>
    <mergeCell ref="D257:I257"/>
    <mergeCell ref="D258:I258"/>
    <mergeCell ref="D259:I259"/>
    <mergeCell ref="D247:I247"/>
    <mergeCell ref="D248:I248"/>
    <mergeCell ref="D249:I249"/>
    <mergeCell ref="D250:I250"/>
    <mergeCell ref="D251:I251"/>
    <mergeCell ref="D252:I252"/>
    <mergeCell ref="D269:I269"/>
    <mergeCell ref="D270:I270"/>
    <mergeCell ref="D271:I271"/>
    <mergeCell ref="D272:I272"/>
    <mergeCell ref="D273:I273"/>
    <mergeCell ref="D274:I274"/>
    <mergeCell ref="D275:I275"/>
    <mergeCell ref="D276:I276"/>
    <mergeCell ref="D260:I260"/>
    <mergeCell ref="D261:I261"/>
    <mergeCell ref="D262:I262"/>
    <mergeCell ref="D263:I263"/>
    <mergeCell ref="D264:I264"/>
    <mergeCell ref="D265:I265"/>
    <mergeCell ref="D266:I266"/>
    <mergeCell ref="D267:I267"/>
    <mergeCell ref="D268:I268"/>
    <mergeCell ref="D277:I277"/>
    <mergeCell ref="D278:I278"/>
    <mergeCell ref="D279:I279"/>
    <mergeCell ref="D280:I280"/>
    <mergeCell ref="D281:I281"/>
    <mergeCell ref="D282:I282"/>
    <mergeCell ref="D283:I283"/>
    <mergeCell ref="D284:I284"/>
    <mergeCell ref="D285:I285"/>
    <mergeCell ref="D295:I295"/>
    <mergeCell ref="D296:I296"/>
    <mergeCell ref="D297:I297"/>
    <mergeCell ref="D298:I298"/>
    <mergeCell ref="D299:I299"/>
    <mergeCell ref="D300:I300"/>
    <mergeCell ref="D286:I286"/>
    <mergeCell ref="D287:I287"/>
    <mergeCell ref="D288:I288"/>
    <mergeCell ref="D289:I289"/>
    <mergeCell ref="D290:I290"/>
    <mergeCell ref="D291:I291"/>
    <mergeCell ref="D292:I292"/>
    <mergeCell ref="D293:I293"/>
    <mergeCell ref="D294:I294"/>
    <mergeCell ref="C324:I324"/>
    <mergeCell ref="C325:I325"/>
    <mergeCell ref="C326:I326"/>
    <mergeCell ref="C327:I327"/>
    <mergeCell ref="C328:I328"/>
    <mergeCell ref="C329:I329"/>
    <mergeCell ref="C330:I330"/>
    <mergeCell ref="C331:I331"/>
    <mergeCell ref="C321:I321"/>
    <mergeCell ref="C322:I322"/>
    <mergeCell ref="C313:I313"/>
    <mergeCell ref="C314:I314"/>
    <mergeCell ref="C315:I315"/>
    <mergeCell ref="C316:I316"/>
    <mergeCell ref="C317:I317"/>
    <mergeCell ref="C318:I318"/>
    <mergeCell ref="C319:I319"/>
    <mergeCell ref="C320:I320"/>
    <mergeCell ref="C323:I323"/>
    <mergeCell ref="C304:I304"/>
    <mergeCell ref="C305:I305"/>
    <mergeCell ref="C306:I306"/>
    <mergeCell ref="C307:I307"/>
    <mergeCell ref="C308:I308"/>
    <mergeCell ref="C309:I309"/>
    <mergeCell ref="C310:I310"/>
    <mergeCell ref="C311:I311"/>
    <mergeCell ref="C312:I312"/>
    <mergeCell ref="B345:G345"/>
    <mergeCell ref="B346:G346"/>
    <mergeCell ref="B347:G347"/>
    <mergeCell ref="B348:G348"/>
    <mergeCell ref="B349:G349"/>
    <mergeCell ref="B350:G350"/>
    <mergeCell ref="C332:I332"/>
    <mergeCell ref="C333:I333"/>
    <mergeCell ref="C334:I334"/>
    <mergeCell ref="C335:I335"/>
    <mergeCell ref="C336:I336"/>
    <mergeCell ref="C337:I337"/>
    <mergeCell ref="B342:G342"/>
    <mergeCell ref="B343:G343"/>
    <mergeCell ref="B344:G344"/>
    <mergeCell ref="B363:G363"/>
    <mergeCell ref="B364:G364"/>
    <mergeCell ref="B365:G365"/>
    <mergeCell ref="B366:G366"/>
    <mergeCell ref="B367:G367"/>
    <mergeCell ref="B368:G368"/>
    <mergeCell ref="B360:G360"/>
    <mergeCell ref="B361:G361"/>
    <mergeCell ref="B362:G362"/>
    <mergeCell ref="B381:G381"/>
    <mergeCell ref="B382:G382"/>
    <mergeCell ref="B383:G383"/>
    <mergeCell ref="B384:G384"/>
    <mergeCell ref="B385:G385"/>
    <mergeCell ref="B386:G386"/>
    <mergeCell ref="B378:G378"/>
    <mergeCell ref="B379:G379"/>
    <mergeCell ref="B380:G380"/>
    <mergeCell ref="B399:G399"/>
    <mergeCell ref="B400:G400"/>
    <mergeCell ref="B401:G401"/>
    <mergeCell ref="B402:G402"/>
    <mergeCell ref="B403:G403"/>
    <mergeCell ref="B404:G404"/>
    <mergeCell ref="B396:G396"/>
    <mergeCell ref="B397:G397"/>
    <mergeCell ref="B398:G398"/>
    <mergeCell ref="B432:G432"/>
    <mergeCell ref="B417:G417"/>
    <mergeCell ref="B418:G418"/>
    <mergeCell ref="B419:G419"/>
    <mergeCell ref="B420:G420"/>
    <mergeCell ref="B421:G421"/>
    <mergeCell ref="B414:G414"/>
    <mergeCell ref="B415:G415"/>
    <mergeCell ref="B416:G416"/>
    <mergeCell ref="B450:G450"/>
    <mergeCell ref="B451:G451"/>
    <mergeCell ref="B452:G452"/>
    <mergeCell ref="B453:G453"/>
    <mergeCell ref="B454:G454"/>
    <mergeCell ref="B455:G455"/>
    <mergeCell ref="B447:G447"/>
    <mergeCell ref="B448:G448"/>
    <mergeCell ref="B449:G449"/>
    <mergeCell ref="B468:G468"/>
    <mergeCell ref="B469:G469"/>
    <mergeCell ref="B470:G470"/>
    <mergeCell ref="B471:G471"/>
    <mergeCell ref="B472:G472"/>
    <mergeCell ref="B473:G473"/>
    <mergeCell ref="B465:G465"/>
    <mergeCell ref="B466:G466"/>
    <mergeCell ref="B467:G467"/>
    <mergeCell ref="B351:G351"/>
    <mergeCell ref="B352:G352"/>
    <mergeCell ref="B353:G353"/>
    <mergeCell ref="B354:G354"/>
    <mergeCell ref="B355:G355"/>
    <mergeCell ref="B356:G356"/>
    <mergeCell ref="B357:G357"/>
    <mergeCell ref="B358:G358"/>
    <mergeCell ref="B359:G359"/>
    <mergeCell ref="B369:G369"/>
    <mergeCell ref="B370:G370"/>
    <mergeCell ref="B371:G371"/>
    <mergeCell ref="B372:G372"/>
    <mergeCell ref="B373:G373"/>
    <mergeCell ref="B374:G374"/>
    <mergeCell ref="B375:G375"/>
    <mergeCell ref="B376:G376"/>
    <mergeCell ref="B377:G377"/>
    <mergeCell ref="B387:G387"/>
    <mergeCell ref="B388:G388"/>
    <mergeCell ref="B389:G389"/>
    <mergeCell ref="B390:G390"/>
    <mergeCell ref="B391:G391"/>
    <mergeCell ref="B392:G392"/>
    <mergeCell ref="B393:G393"/>
    <mergeCell ref="B394:G394"/>
    <mergeCell ref="B395:G395"/>
    <mergeCell ref="B405:G405"/>
    <mergeCell ref="B406:G406"/>
    <mergeCell ref="B407:G407"/>
    <mergeCell ref="B408:G408"/>
    <mergeCell ref="B409:G409"/>
    <mergeCell ref="B410:G410"/>
    <mergeCell ref="B411:G411"/>
    <mergeCell ref="B412:G412"/>
    <mergeCell ref="B413:G413"/>
    <mergeCell ref="B439:G439"/>
    <mergeCell ref="B440:G440"/>
    <mergeCell ref="B441:G441"/>
    <mergeCell ref="B442:G442"/>
    <mergeCell ref="B443:G443"/>
    <mergeCell ref="B444:G444"/>
    <mergeCell ref="B445:G445"/>
    <mergeCell ref="B446:G446"/>
    <mergeCell ref="B422:G422"/>
    <mergeCell ref="B423:G423"/>
    <mergeCell ref="B424:G424"/>
    <mergeCell ref="B425:G425"/>
    <mergeCell ref="B426:G426"/>
    <mergeCell ref="B427:G427"/>
    <mergeCell ref="B428:G428"/>
    <mergeCell ref="B429:G429"/>
    <mergeCell ref="B433:G433"/>
    <mergeCell ref="B434:G434"/>
    <mergeCell ref="B435:G435"/>
    <mergeCell ref="B436:G436"/>
    <mergeCell ref="B437:G437"/>
    <mergeCell ref="B438:G438"/>
    <mergeCell ref="B430:G430"/>
    <mergeCell ref="B431:G431"/>
    <mergeCell ref="B456:G456"/>
    <mergeCell ref="B457:G457"/>
    <mergeCell ref="B458:G458"/>
    <mergeCell ref="B459:G459"/>
    <mergeCell ref="B460:G460"/>
    <mergeCell ref="B461:G461"/>
    <mergeCell ref="B462:G462"/>
    <mergeCell ref="B463:G463"/>
    <mergeCell ref="B464:G464"/>
    <mergeCell ref="O554:O556"/>
    <mergeCell ref="G549:G550"/>
    <mergeCell ref="O549:O550"/>
    <mergeCell ref="I552:I553"/>
    <mergeCell ref="J552:J553"/>
    <mergeCell ref="O552:O553"/>
    <mergeCell ref="H549:H550"/>
    <mergeCell ref="B474:G474"/>
    <mergeCell ref="B475:G475"/>
    <mergeCell ref="B476:G476"/>
    <mergeCell ref="K552:K553"/>
    <mergeCell ref="D553:F553"/>
    <mergeCell ref="K554:K556"/>
    <mergeCell ref="D541:F541"/>
    <mergeCell ref="D542:F542"/>
    <mergeCell ref="D543:F543"/>
    <mergeCell ref="D544:F544"/>
    <mergeCell ref="D545:F545"/>
    <mergeCell ref="D546:F546"/>
    <mergeCell ref="D547:F547"/>
    <mergeCell ref="D548:F548"/>
    <mergeCell ref="D549:F549"/>
    <mergeCell ref="H554:H556"/>
    <mergeCell ref="I554:I556"/>
    <mergeCell ref="D567:F567"/>
    <mergeCell ref="D568:F568"/>
    <mergeCell ref="D569:F569"/>
    <mergeCell ref="D570:F570"/>
    <mergeCell ref="D571:F571"/>
    <mergeCell ref="D572:F572"/>
    <mergeCell ref="D573:F573"/>
    <mergeCell ref="D574:F574"/>
    <mergeCell ref="G554:G556"/>
    <mergeCell ref="D554:F554"/>
    <mergeCell ref="D555:F555"/>
    <mergeCell ref="D556:F556"/>
    <mergeCell ref="D575:F575"/>
    <mergeCell ref="D576:F576"/>
    <mergeCell ref="D577:F577"/>
    <mergeCell ref="D578:F578"/>
    <mergeCell ref="D579:F579"/>
    <mergeCell ref="D580:F580"/>
    <mergeCell ref="D581:F581"/>
    <mergeCell ref="D582:F582"/>
    <mergeCell ref="D583:F583"/>
    <mergeCell ref="D584:F584"/>
    <mergeCell ref="D585:F585"/>
    <mergeCell ref="D586:F586"/>
    <mergeCell ref="D587:F587"/>
    <mergeCell ref="D588:F588"/>
    <mergeCell ref="D589:F589"/>
    <mergeCell ref="D590:F590"/>
    <mergeCell ref="D591:F591"/>
    <mergeCell ref="D592:F592"/>
    <mergeCell ref="D593:F593"/>
    <mergeCell ref="D594:F594"/>
    <mergeCell ref="D595:F595"/>
    <mergeCell ref="D596:F596"/>
    <mergeCell ref="D597:F597"/>
    <mergeCell ref="D598:F598"/>
    <mergeCell ref="D599:F599"/>
    <mergeCell ref="D600:F600"/>
    <mergeCell ref="D601:F601"/>
    <mergeCell ref="D602:F602"/>
    <mergeCell ref="D603:F603"/>
    <mergeCell ref="D604:F604"/>
    <mergeCell ref="D605:F605"/>
    <mergeCell ref="D606:F606"/>
    <mergeCell ref="D607:F607"/>
    <mergeCell ref="D608:F608"/>
    <mergeCell ref="D609:F609"/>
    <mergeCell ref="D610:F610"/>
    <mergeCell ref="D611:F611"/>
    <mergeCell ref="D612:F612"/>
    <mergeCell ref="D613:F613"/>
    <mergeCell ref="D614:F614"/>
    <mergeCell ref="D615:F615"/>
    <mergeCell ref="D616:F616"/>
    <mergeCell ref="D617:F617"/>
    <mergeCell ref="D618:F618"/>
    <mergeCell ref="D619:F619"/>
    <mergeCell ref="D620:F620"/>
    <mergeCell ref="D621:F621"/>
    <mergeCell ref="D622:F622"/>
    <mergeCell ref="D623:F623"/>
    <mergeCell ref="D624:F624"/>
    <mergeCell ref="D625:F625"/>
    <mergeCell ref="D626:F626"/>
    <mergeCell ref="D627:F627"/>
    <mergeCell ref="D628:F628"/>
    <mergeCell ref="D639:F639"/>
    <mergeCell ref="D640:F640"/>
    <mergeCell ref="D641:F641"/>
    <mergeCell ref="D642:F642"/>
    <mergeCell ref="D643:F643"/>
    <mergeCell ref="D644:F644"/>
    <mergeCell ref="D645:F645"/>
    <mergeCell ref="D629:F629"/>
    <mergeCell ref="D630:F630"/>
    <mergeCell ref="D631:F631"/>
    <mergeCell ref="D632:F632"/>
    <mergeCell ref="D633:F633"/>
    <mergeCell ref="D634:F634"/>
    <mergeCell ref="D635:F635"/>
    <mergeCell ref="D636:F636"/>
    <mergeCell ref="D680:F680"/>
    <mergeCell ref="D654:F654"/>
    <mergeCell ref="D655:F655"/>
    <mergeCell ref="D550:F550"/>
    <mergeCell ref="D551:F551"/>
    <mergeCell ref="D552:F552"/>
    <mergeCell ref="D557:F557"/>
    <mergeCell ref="D558:F558"/>
    <mergeCell ref="D559:F559"/>
    <mergeCell ref="D560:F560"/>
    <mergeCell ref="D561:F561"/>
    <mergeCell ref="D562:F562"/>
    <mergeCell ref="D563:F563"/>
    <mergeCell ref="D564:F564"/>
    <mergeCell ref="D565:F565"/>
    <mergeCell ref="D566:F566"/>
    <mergeCell ref="D666:F666"/>
    <mergeCell ref="D667:F667"/>
    <mergeCell ref="D668:F668"/>
    <mergeCell ref="D670:F670"/>
    <mergeCell ref="D671:F671"/>
    <mergeCell ref="D672:F672"/>
    <mergeCell ref="D673:F673"/>
    <mergeCell ref="D674:F674"/>
    <mergeCell ref="J554:J556"/>
    <mergeCell ref="D676:F676"/>
    <mergeCell ref="D677:F677"/>
    <mergeCell ref="D678:F678"/>
    <mergeCell ref="D679:F679"/>
    <mergeCell ref="D656:F656"/>
    <mergeCell ref="D657:F657"/>
    <mergeCell ref="D658:F658"/>
    <mergeCell ref="D659:F659"/>
    <mergeCell ref="D660:F660"/>
    <mergeCell ref="D661:F661"/>
    <mergeCell ref="D664:F664"/>
    <mergeCell ref="D665:F665"/>
    <mergeCell ref="D669:F669"/>
    <mergeCell ref="D646:F646"/>
    <mergeCell ref="D647:F647"/>
    <mergeCell ref="D648:F648"/>
    <mergeCell ref="D649:F649"/>
    <mergeCell ref="D650:F650"/>
    <mergeCell ref="D651:F651"/>
    <mergeCell ref="D652:F652"/>
    <mergeCell ref="D653:F653"/>
    <mergeCell ref="D637:F637"/>
    <mergeCell ref="D638:F638"/>
    <mergeCell ref="C16:I16"/>
    <mergeCell ref="C17:I17"/>
    <mergeCell ref="C28:I28"/>
    <mergeCell ref="C90:I90"/>
    <mergeCell ref="C91:I91"/>
    <mergeCell ref="H3:N3"/>
    <mergeCell ref="H4:N4"/>
    <mergeCell ref="H5:N5"/>
    <mergeCell ref="H6:N7"/>
    <mergeCell ref="C83:I83"/>
    <mergeCell ref="C81:I81"/>
    <mergeCell ref="C52:I52"/>
    <mergeCell ref="C31:I31"/>
    <mergeCell ref="C51:I51"/>
    <mergeCell ref="C50:I50"/>
    <mergeCell ref="C49:I49"/>
    <mergeCell ref="C34:I34"/>
    <mergeCell ref="C33:I33"/>
    <mergeCell ref="C42:I42"/>
    <mergeCell ref="C61:I61"/>
    <mergeCell ref="C60:I60"/>
    <mergeCell ref="C54:I54"/>
    <mergeCell ref="C53:I53"/>
    <mergeCell ref="C18:I18"/>
  </mergeCells>
  <printOptions horizontalCentered="1"/>
  <pageMargins left="0.25" right="0.1" top="0.25" bottom="0.48" header="0.25" footer="0.2"/>
  <pageSetup scale="55" fitToHeight="3" orientation="portrait" r:id="rId1"/>
  <headerFooter alignWithMargins="0">
    <oddFooter>&amp;L&amp;"Verdana,Italic"Confidential Property of E-Z-GO Division of Textron Inc. &amp;R&amp;"Verdana,Italic"Page&amp;P</oddFooter>
  </headerFooter>
  <rowBreaks count="1" manualBreakCount="1">
    <brk id="89" max="2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F148"/>
  <sheetViews>
    <sheetView zoomScaleNormal="100" zoomScaleSheetLayoutView="50" zoomScalePageLayoutView="90" workbookViewId="0">
      <pane ySplit="9" topLeftCell="A46" activePane="bottomLeft" state="frozen"/>
      <selection activeCell="A26" sqref="A26"/>
      <selection pane="bottomLeft" activeCell="O75" sqref="O75"/>
    </sheetView>
  </sheetViews>
  <sheetFormatPr defaultColWidth="9.109375" defaultRowHeight="12.6" x14ac:dyDescent="0.2"/>
  <cols>
    <col min="1" max="1" width="3.44140625" style="5" customWidth="1"/>
    <col min="2" max="7" width="9.109375" style="51"/>
    <col min="8" max="9" width="4.44140625" style="51" customWidth="1"/>
    <col min="10" max="12" width="5" style="51" customWidth="1"/>
    <col min="13" max="13" width="5" style="4" customWidth="1"/>
    <col min="14" max="14" width="13.33203125" style="4" customWidth="1"/>
    <col min="15" max="15" width="12.6640625" style="1138" customWidth="1"/>
    <col min="16" max="16" width="12.6640625" style="238" customWidth="1"/>
    <col min="17" max="17" width="4.5546875" style="51" customWidth="1"/>
    <col min="18" max="18" width="3.109375" style="3" customWidth="1"/>
    <col min="19" max="19" width="14.5546875" style="64" hidden="1" customWidth="1"/>
    <col min="20" max="20" width="17.109375" style="51" hidden="1" customWidth="1"/>
    <col min="21" max="21" width="12.33203125" style="51" hidden="1" customWidth="1"/>
    <col min="22" max="22" width="13.88671875" style="51" hidden="1" customWidth="1"/>
    <col min="23" max="23" width="14.5546875" style="64" hidden="1" customWidth="1"/>
    <col min="24" max="24" width="17.109375" style="51" hidden="1" customWidth="1"/>
    <col min="25" max="25" width="0" style="51" hidden="1" customWidth="1"/>
    <col min="26" max="26" width="10.6640625" style="51" hidden="1" customWidth="1"/>
    <col min="27" max="29" width="0" style="51" hidden="1" customWidth="1"/>
    <col min="30" max="16384" width="9.109375" style="51"/>
  </cols>
  <sheetData>
    <row r="1" spans="1:25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24"/>
      <c r="P1" s="225"/>
      <c r="Q1" s="1"/>
    </row>
    <row r="2" spans="1:2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O2" s="1172"/>
      <c r="P2" s="232"/>
      <c r="Q2" s="5"/>
    </row>
    <row r="3" spans="1:25" ht="17.399999999999999" x14ac:dyDescent="0.3">
      <c r="A3" s="1"/>
      <c r="B3" s="1"/>
      <c r="C3" s="1"/>
      <c r="D3" s="1"/>
      <c r="E3" s="6"/>
      <c r="F3" s="1"/>
      <c r="G3" s="1189" t="s">
        <v>1212</v>
      </c>
      <c r="H3" s="1189"/>
      <c r="I3" s="1189"/>
      <c r="J3" s="1189"/>
      <c r="K3" s="1189"/>
      <c r="L3" s="1189"/>
      <c r="M3" s="1189"/>
      <c r="N3" s="2"/>
      <c r="O3" s="224"/>
      <c r="P3" s="225"/>
      <c r="Q3" s="1"/>
    </row>
    <row r="4" spans="1:25" ht="15" customHeight="1" x14ac:dyDescent="0.2">
      <c r="A4" s="1"/>
      <c r="B4" s="1"/>
      <c r="C4" s="1"/>
      <c r="D4" s="1"/>
      <c r="E4" s="6"/>
      <c r="F4" s="6"/>
      <c r="G4" s="1190" t="s">
        <v>0</v>
      </c>
      <c r="H4" s="1190"/>
      <c r="I4" s="1190"/>
      <c r="J4" s="1190"/>
      <c r="K4" s="1190"/>
      <c r="L4" s="1190"/>
      <c r="M4" s="1190"/>
      <c r="N4" s="10"/>
      <c r="O4" s="1132"/>
      <c r="P4" s="233" t="s">
        <v>1</v>
      </c>
      <c r="Q4" s="1"/>
    </row>
    <row r="5" spans="1:25" ht="13.2" thickBot="1" x14ac:dyDescent="0.25">
      <c r="A5" s="1"/>
      <c r="B5" s="1"/>
      <c r="C5" s="1"/>
      <c r="D5" s="1"/>
      <c r="E5" s="6"/>
      <c r="F5" s="6"/>
      <c r="G5" s="1191" t="s">
        <v>1047</v>
      </c>
      <c r="H5" s="1191"/>
      <c r="I5" s="1191"/>
      <c r="J5" s="1191"/>
      <c r="K5" s="1191"/>
      <c r="L5" s="1191"/>
      <c r="M5" s="1191"/>
      <c r="N5" s="10"/>
      <c r="O5" s="1132"/>
      <c r="P5" s="233" t="s">
        <v>2</v>
      </c>
      <c r="Q5" s="1"/>
    </row>
    <row r="6" spans="1:25" ht="12.75" customHeight="1" x14ac:dyDescent="0.2">
      <c r="A6" s="1"/>
      <c r="B6" s="1"/>
      <c r="C6" s="1"/>
      <c r="D6" s="1"/>
      <c r="E6" s="6"/>
      <c r="F6" s="6"/>
      <c r="G6" s="1192" t="s">
        <v>967</v>
      </c>
      <c r="H6" s="1193"/>
      <c r="I6" s="1193"/>
      <c r="J6" s="1193"/>
      <c r="K6" s="1193"/>
      <c r="L6" s="1193"/>
      <c r="M6" s="1194"/>
      <c r="N6" s="2"/>
      <c r="O6" s="224"/>
      <c r="P6" s="225"/>
      <c r="Q6" s="1"/>
    </row>
    <row r="7" spans="1:25" ht="13.5" customHeight="1" thickBot="1" x14ac:dyDescent="0.25">
      <c r="A7" s="1"/>
      <c r="B7" s="1"/>
      <c r="C7" s="1"/>
      <c r="D7" s="1"/>
      <c r="E7" s="1"/>
      <c r="F7" s="1"/>
      <c r="G7" s="1195"/>
      <c r="H7" s="1196"/>
      <c r="I7" s="1196"/>
      <c r="J7" s="1196"/>
      <c r="K7" s="1196"/>
      <c r="L7" s="1196"/>
      <c r="M7" s="1197"/>
      <c r="N7" s="2"/>
      <c r="O7" s="224"/>
      <c r="P7" s="225"/>
      <c r="Q7" s="1"/>
    </row>
    <row r="8" spans="1:25" ht="23.25" customHeight="1" x14ac:dyDescent="0.2">
      <c r="B8" s="14" t="s">
        <v>3</v>
      </c>
      <c r="C8" s="15"/>
      <c r="D8" s="15"/>
      <c r="E8" s="15"/>
      <c r="F8" s="15"/>
      <c r="G8" s="255"/>
      <c r="H8" s="255"/>
      <c r="I8" s="255"/>
      <c r="J8" s="255"/>
      <c r="K8" s="255"/>
      <c r="L8" s="255"/>
      <c r="M8" s="732"/>
      <c r="N8" s="246" t="s">
        <v>4</v>
      </c>
      <c r="O8" s="1173" t="s">
        <v>455</v>
      </c>
      <c r="P8" s="247" t="s">
        <v>5</v>
      </c>
      <c r="Q8" s="1"/>
      <c r="S8" s="65"/>
      <c r="T8" s="66" t="s">
        <v>139</v>
      </c>
      <c r="U8" s="67"/>
      <c r="V8" s="68" t="s">
        <v>140</v>
      </c>
      <c r="W8" s="65"/>
      <c r="X8" s="66" t="s">
        <v>139</v>
      </c>
      <c r="Y8" s="4"/>
    </row>
    <row r="9" spans="1: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"/>
      <c r="N9" s="2"/>
      <c r="O9" s="224"/>
      <c r="P9" s="220"/>
      <c r="Q9" s="1"/>
      <c r="S9" s="69" t="s">
        <v>141</v>
      </c>
      <c r="T9" s="69" t="s">
        <v>142</v>
      </c>
      <c r="U9" s="70" t="s">
        <v>143</v>
      </c>
      <c r="V9" s="71"/>
      <c r="W9" s="69" t="s">
        <v>141</v>
      </c>
      <c r="X9" s="69" t="s">
        <v>142</v>
      </c>
      <c r="Y9" s="4"/>
    </row>
    <row r="10" spans="1:25" x14ac:dyDescent="0.2">
      <c r="A10" s="1"/>
      <c r="B10" s="21"/>
      <c r="C10" s="1"/>
      <c r="D10" s="22"/>
      <c r="E10" s="1"/>
      <c r="F10" s="1"/>
      <c r="G10" s="1"/>
      <c r="H10" s="21"/>
      <c r="I10" s="21"/>
      <c r="J10" s="21"/>
      <c r="K10" s="23"/>
      <c r="L10" s="23"/>
      <c r="M10" s="23"/>
      <c r="N10" s="23"/>
      <c r="O10" s="224"/>
      <c r="P10" s="224"/>
      <c r="Q10" s="1"/>
      <c r="S10" s="72"/>
      <c r="T10" s="72"/>
      <c r="U10" s="73"/>
      <c r="V10" s="74"/>
      <c r="W10" s="72"/>
      <c r="X10" s="72"/>
    </row>
    <row r="11" spans="1:25" x14ac:dyDescent="0.2">
      <c r="A11" s="1"/>
      <c r="B11" s="242" t="s">
        <v>144</v>
      </c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3"/>
      <c r="N11" s="254">
        <v>626500</v>
      </c>
      <c r="O11" s="245">
        <f>P11*0.7</f>
        <v>8662.5</v>
      </c>
      <c r="P11" s="245">
        <v>12375</v>
      </c>
      <c r="Q11" s="1"/>
      <c r="S11" s="72">
        <v>7754.9460167199995</v>
      </c>
      <c r="T11" s="72">
        <v>10472.928022293332</v>
      </c>
      <c r="U11" s="73"/>
      <c r="V11" s="74"/>
      <c r="W11" s="72">
        <v>7650</v>
      </c>
      <c r="X11" s="72">
        <v>10200</v>
      </c>
      <c r="Y11" s="75" t="s">
        <v>145</v>
      </c>
    </row>
    <row r="12" spans="1:25" x14ac:dyDescent="0.2">
      <c r="A12" s="1"/>
      <c r="B12" s="18"/>
      <c r="C12" s="1"/>
      <c r="D12" s="1"/>
      <c r="E12" s="1"/>
      <c r="F12" s="1"/>
      <c r="G12" s="1"/>
      <c r="H12" s="1"/>
      <c r="I12" s="1"/>
      <c r="J12" s="1"/>
      <c r="K12" s="1"/>
      <c r="L12" s="1"/>
      <c r="M12" s="2"/>
      <c r="N12" s="19"/>
      <c r="O12" s="223"/>
      <c r="P12" s="234"/>
      <c r="Q12" s="1"/>
      <c r="S12" s="72"/>
      <c r="T12" s="72"/>
      <c r="U12" s="73"/>
      <c r="V12" s="74"/>
      <c r="W12" s="72"/>
      <c r="X12" s="72"/>
    </row>
    <row r="13" spans="1:25" x14ac:dyDescent="0.2">
      <c r="A13" s="1"/>
      <c r="B13" s="20" t="s">
        <v>7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  <c r="N13" s="19"/>
      <c r="O13" s="223"/>
      <c r="P13" s="223"/>
      <c r="Q13" s="1"/>
      <c r="S13" s="72"/>
      <c r="T13" s="72"/>
      <c r="U13" s="73"/>
      <c r="V13" s="74"/>
      <c r="W13" s="72"/>
      <c r="X13" s="72"/>
    </row>
    <row r="14" spans="1:25" x14ac:dyDescent="0.2">
      <c r="A14" s="1"/>
      <c r="B14" s="21" t="s">
        <v>8</v>
      </c>
      <c r="C14" s="1"/>
      <c r="D14" s="22" t="s">
        <v>9</v>
      </c>
      <c r="E14" s="1"/>
      <c r="F14" s="1"/>
      <c r="G14" s="1"/>
      <c r="H14" s="21"/>
      <c r="I14" s="6"/>
      <c r="J14" s="21" t="s">
        <v>10</v>
      </c>
      <c r="K14" s="570"/>
      <c r="L14" s="570"/>
      <c r="M14" s="570"/>
      <c r="N14" s="570" t="s">
        <v>11</v>
      </c>
      <c r="O14" s="224"/>
      <c r="P14" s="224"/>
      <c r="Q14" s="1"/>
      <c r="S14" s="51"/>
      <c r="W14" s="51"/>
    </row>
    <row r="15" spans="1:25" x14ac:dyDescent="0.2">
      <c r="A15" s="1"/>
      <c r="B15" s="21" t="s">
        <v>12</v>
      </c>
      <c r="C15" s="1"/>
      <c r="D15" s="25" t="s">
        <v>13</v>
      </c>
      <c r="E15" s="1"/>
      <c r="F15" s="1"/>
      <c r="G15" s="1"/>
      <c r="H15" s="21"/>
      <c r="I15" s="6"/>
      <c r="J15" s="21" t="s">
        <v>14</v>
      </c>
      <c r="K15" s="570"/>
      <c r="L15" s="570"/>
      <c r="M15" s="570"/>
      <c r="N15" s="570" t="s">
        <v>11</v>
      </c>
      <c r="O15" s="224"/>
      <c r="P15" s="224"/>
      <c r="Q15" s="1"/>
      <c r="S15" s="51"/>
      <c r="W15" s="51"/>
    </row>
    <row r="16" spans="1:25" x14ac:dyDescent="0.2">
      <c r="A16" s="1"/>
      <c r="B16" s="21" t="s">
        <v>15</v>
      </c>
      <c r="C16" s="1"/>
      <c r="D16" s="22" t="s">
        <v>16</v>
      </c>
      <c r="E16" s="1"/>
      <c r="F16" s="1"/>
      <c r="G16" s="1"/>
      <c r="H16" s="21"/>
      <c r="I16" s="6"/>
      <c r="J16" s="21" t="s">
        <v>588</v>
      </c>
      <c r="K16" s="570"/>
      <c r="L16" s="570"/>
      <c r="M16" s="570"/>
      <c r="N16" s="570" t="s">
        <v>18</v>
      </c>
      <c r="O16" s="224"/>
      <c r="P16" s="224"/>
      <c r="Q16" s="1"/>
      <c r="S16" s="51"/>
      <c r="W16" s="51"/>
    </row>
    <row r="17" spans="1:25" x14ac:dyDescent="0.2">
      <c r="A17" s="1"/>
      <c r="B17" s="21" t="s">
        <v>19</v>
      </c>
      <c r="C17" s="1"/>
      <c r="D17" s="22" t="s">
        <v>587</v>
      </c>
      <c r="E17" s="1"/>
      <c r="F17" s="1"/>
      <c r="G17" s="1"/>
      <c r="H17" s="21"/>
      <c r="I17" s="6"/>
      <c r="J17" s="21" t="s">
        <v>589</v>
      </c>
      <c r="K17" s="570"/>
      <c r="L17" s="570"/>
      <c r="M17" s="570"/>
      <c r="N17" s="570" t="s">
        <v>590</v>
      </c>
      <c r="O17" s="224"/>
      <c r="P17" s="224"/>
      <c r="Q17" s="1"/>
      <c r="S17" s="51"/>
      <c r="W17" s="51"/>
    </row>
    <row r="18" spans="1:25" x14ac:dyDescent="0.2">
      <c r="A18" s="1"/>
      <c r="B18" s="21" t="s">
        <v>22</v>
      </c>
      <c r="C18" s="1"/>
      <c r="D18" s="22" t="s">
        <v>23</v>
      </c>
      <c r="E18" s="1"/>
      <c r="F18" s="1"/>
      <c r="G18" s="1"/>
      <c r="H18" s="21"/>
      <c r="I18" s="6"/>
      <c r="J18" s="21" t="s">
        <v>21</v>
      </c>
      <c r="K18" s="570"/>
      <c r="L18" s="570"/>
      <c r="M18" s="570"/>
      <c r="N18" s="588" t="s">
        <v>593</v>
      </c>
      <c r="O18" s="589"/>
      <c r="P18" s="589"/>
      <c r="Q18" s="1"/>
      <c r="S18" s="51"/>
      <c r="W18" s="51"/>
    </row>
    <row r="19" spans="1:25" x14ac:dyDescent="0.2">
      <c r="A19" s="1"/>
      <c r="B19" s="21" t="s">
        <v>25</v>
      </c>
      <c r="C19" s="1"/>
      <c r="D19" s="570" t="s">
        <v>26</v>
      </c>
      <c r="E19" s="1"/>
      <c r="F19" s="1"/>
      <c r="G19" s="1"/>
      <c r="H19" s="21"/>
      <c r="I19" s="6"/>
      <c r="J19" s="21" t="s">
        <v>24</v>
      </c>
      <c r="K19" s="22"/>
      <c r="L19" s="22"/>
      <c r="M19" s="22"/>
      <c r="N19" s="22" t="s">
        <v>592</v>
      </c>
      <c r="O19" s="224"/>
      <c r="P19" s="224"/>
      <c r="Q19" s="1"/>
      <c r="S19" s="51"/>
      <c r="W19" s="51"/>
    </row>
    <row r="20" spans="1:25" x14ac:dyDescent="0.2">
      <c r="A20" s="1"/>
      <c r="B20" s="21" t="s">
        <v>31</v>
      </c>
      <c r="C20" s="1"/>
      <c r="D20" s="22" t="s">
        <v>32</v>
      </c>
      <c r="E20" s="1"/>
      <c r="F20" s="1"/>
      <c r="G20" s="1"/>
      <c r="H20" s="21"/>
      <c r="I20" s="6"/>
      <c r="J20" s="21" t="s">
        <v>27</v>
      </c>
      <c r="K20" s="22"/>
      <c r="L20" s="22"/>
      <c r="M20" s="22"/>
      <c r="N20" s="22" t="s">
        <v>591</v>
      </c>
      <c r="O20" s="224"/>
      <c r="P20" s="224"/>
      <c r="Q20" s="1"/>
      <c r="S20" s="51"/>
      <c r="W20" s="51"/>
    </row>
    <row r="21" spans="1:25" x14ac:dyDescent="0.2">
      <c r="A21" s="1"/>
      <c r="B21" s="21"/>
      <c r="C21" s="1"/>
      <c r="D21" s="22"/>
      <c r="E21" s="1"/>
      <c r="F21" s="1"/>
      <c r="G21" s="1"/>
      <c r="H21" s="21"/>
      <c r="I21" s="6"/>
      <c r="J21" s="21" t="s">
        <v>29</v>
      </c>
      <c r="K21" s="570"/>
      <c r="L21" s="570"/>
      <c r="M21" s="570"/>
      <c r="N21" s="570" t="s">
        <v>30</v>
      </c>
      <c r="O21" s="224"/>
      <c r="P21" s="224"/>
      <c r="Q21" s="1"/>
      <c r="S21" s="51"/>
      <c r="W21" s="51"/>
    </row>
    <row r="22" spans="1:25" x14ac:dyDescent="0.2">
      <c r="A22" s="1"/>
      <c r="B22" s="21"/>
      <c r="C22" s="1"/>
      <c r="D22" s="27"/>
      <c r="E22" s="1"/>
      <c r="F22" s="1"/>
      <c r="G22" s="1"/>
      <c r="H22" s="21"/>
      <c r="I22" s="6"/>
      <c r="J22" s="21"/>
      <c r="K22" s="570"/>
      <c r="L22" s="570"/>
      <c r="M22" s="570"/>
      <c r="N22" s="570"/>
      <c r="O22" s="224"/>
      <c r="P22" s="224"/>
      <c r="Q22" s="1"/>
      <c r="S22" s="72"/>
      <c r="T22" s="72"/>
      <c r="U22" s="73"/>
      <c r="V22" s="74"/>
      <c r="W22" s="72"/>
      <c r="X22" s="72"/>
    </row>
    <row r="23" spans="1:25" x14ac:dyDescent="0.2">
      <c r="A23" s="1"/>
      <c r="B23" s="242" t="s">
        <v>838</v>
      </c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4"/>
      <c r="N23" s="254">
        <v>626850</v>
      </c>
      <c r="O23" s="245">
        <f>P23*0.7</f>
        <v>8967.6999999999989</v>
      </c>
      <c r="P23" s="245">
        <v>12811</v>
      </c>
      <c r="Q23" s="1"/>
      <c r="S23" s="72">
        <v>8246</v>
      </c>
      <c r="T23" s="72">
        <v>10994</v>
      </c>
      <c r="U23" s="73"/>
      <c r="V23" s="74"/>
      <c r="W23" s="72">
        <v>8420</v>
      </c>
      <c r="X23" s="72">
        <v>11250</v>
      </c>
      <c r="Y23" s="75" t="s">
        <v>145</v>
      </c>
    </row>
    <row r="24" spans="1:25" x14ac:dyDescent="0.2">
      <c r="A24" s="1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26"/>
      <c r="N24" s="19"/>
      <c r="O24" s="223"/>
      <c r="P24" s="223"/>
      <c r="Q24" s="1"/>
      <c r="S24" s="72"/>
      <c r="T24" s="72"/>
      <c r="U24" s="73"/>
      <c r="V24" s="74"/>
      <c r="W24" s="72"/>
      <c r="X24" s="72"/>
    </row>
    <row r="25" spans="1:25" x14ac:dyDescent="0.2">
      <c r="A25" s="1"/>
      <c r="B25" s="20" t="s">
        <v>7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2"/>
      <c r="N25" s="19"/>
      <c r="O25" s="223"/>
      <c r="P25" s="223"/>
      <c r="Q25" s="1"/>
      <c r="S25" s="72"/>
      <c r="T25" s="72"/>
      <c r="U25" s="73"/>
      <c r="V25" s="74"/>
      <c r="W25" s="72"/>
      <c r="X25" s="72"/>
    </row>
    <row r="26" spans="1:25" x14ac:dyDescent="0.2">
      <c r="A26" s="1"/>
      <c r="B26" s="21" t="s">
        <v>33</v>
      </c>
      <c r="C26" s="1"/>
      <c r="D26" s="22" t="s">
        <v>34</v>
      </c>
      <c r="E26" s="1"/>
      <c r="F26" s="1"/>
      <c r="G26" s="1"/>
      <c r="H26" s="21"/>
      <c r="I26" s="6"/>
      <c r="J26" s="21" t="s">
        <v>10</v>
      </c>
      <c r="K26" s="570"/>
      <c r="L26" s="570"/>
      <c r="M26" s="570"/>
      <c r="N26" s="570" t="s">
        <v>11</v>
      </c>
      <c r="O26" s="224"/>
      <c r="P26" s="224"/>
      <c r="Q26" s="1"/>
      <c r="S26" s="51"/>
      <c r="W26" s="51"/>
    </row>
    <row r="27" spans="1:25" x14ac:dyDescent="0.2">
      <c r="A27" s="1"/>
      <c r="B27" s="21" t="s">
        <v>12</v>
      </c>
      <c r="C27" s="1"/>
      <c r="D27" s="27" t="s">
        <v>35</v>
      </c>
      <c r="E27" s="1"/>
      <c r="F27" s="1"/>
      <c r="G27" s="1"/>
      <c r="H27" s="21"/>
      <c r="I27" s="6"/>
      <c r="J27" s="21" t="s">
        <v>14</v>
      </c>
      <c r="K27" s="570"/>
      <c r="L27" s="570"/>
      <c r="M27" s="570"/>
      <c r="N27" s="570" t="s">
        <v>11</v>
      </c>
      <c r="O27" s="224"/>
      <c r="P27" s="224"/>
      <c r="Q27" s="1"/>
      <c r="S27" s="51"/>
      <c r="W27" s="51"/>
    </row>
    <row r="28" spans="1:25" x14ac:dyDescent="0.2">
      <c r="A28" s="1"/>
      <c r="B28" s="21" t="s">
        <v>15</v>
      </c>
      <c r="C28" s="1"/>
      <c r="D28" s="22" t="s">
        <v>36</v>
      </c>
      <c r="E28" s="1"/>
      <c r="F28" s="1"/>
      <c r="G28" s="1"/>
      <c r="H28" s="21"/>
      <c r="I28" s="6"/>
      <c r="J28" s="21" t="s">
        <v>588</v>
      </c>
      <c r="K28" s="570"/>
      <c r="L28" s="570"/>
      <c r="M28" s="570"/>
      <c r="N28" s="570" t="s">
        <v>18</v>
      </c>
      <c r="O28" s="224"/>
      <c r="P28" s="224"/>
      <c r="Q28" s="1"/>
      <c r="S28" s="51"/>
      <c r="W28" s="51"/>
    </row>
    <row r="29" spans="1:25" x14ac:dyDescent="0.2">
      <c r="A29" s="1"/>
      <c r="B29" s="21" t="s">
        <v>37</v>
      </c>
      <c r="C29" s="1"/>
      <c r="D29" s="22" t="s">
        <v>38</v>
      </c>
      <c r="E29" s="1"/>
      <c r="F29" s="1"/>
      <c r="G29" s="1"/>
      <c r="H29" s="21"/>
      <c r="I29" s="6"/>
      <c r="J29" s="21" t="s">
        <v>589</v>
      </c>
      <c r="K29" s="570"/>
      <c r="L29" s="570"/>
      <c r="M29" s="570"/>
      <c r="N29" s="570" t="s">
        <v>590</v>
      </c>
      <c r="O29" s="224"/>
      <c r="P29" s="224"/>
      <c r="Q29" s="1"/>
      <c r="S29" s="51"/>
      <c r="W29" s="51"/>
    </row>
    <row r="30" spans="1:25" x14ac:dyDescent="0.2">
      <c r="A30" s="1"/>
      <c r="B30" s="21" t="s">
        <v>25</v>
      </c>
      <c r="C30" s="1"/>
      <c r="D30" s="570" t="s">
        <v>26</v>
      </c>
      <c r="E30" s="1"/>
      <c r="F30" s="1"/>
      <c r="G30" s="1"/>
      <c r="H30" s="21"/>
      <c r="I30" s="6"/>
      <c r="J30" s="21" t="s">
        <v>21</v>
      </c>
      <c r="K30" s="570"/>
      <c r="L30" s="570"/>
      <c r="M30" s="570"/>
      <c r="N30" s="588" t="s">
        <v>594</v>
      </c>
      <c r="O30" s="589"/>
      <c r="P30" s="589"/>
      <c r="Q30" s="1"/>
      <c r="S30" s="51"/>
      <c r="W30" s="51"/>
    </row>
    <row r="31" spans="1:25" x14ac:dyDescent="0.2">
      <c r="A31" s="1"/>
      <c r="B31" s="21" t="s">
        <v>31</v>
      </c>
      <c r="C31" s="1"/>
      <c r="D31" s="22" t="s">
        <v>32</v>
      </c>
      <c r="E31" s="1"/>
      <c r="F31" s="1"/>
      <c r="G31" s="1"/>
      <c r="H31" s="21"/>
      <c r="I31" s="6"/>
      <c r="J31" s="21" t="s">
        <v>24</v>
      </c>
      <c r="K31" s="22"/>
      <c r="L31" s="22"/>
      <c r="M31" s="22"/>
      <c r="N31" s="22" t="s">
        <v>592</v>
      </c>
      <c r="O31" s="224"/>
      <c r="P31" s="224"/>
      <c r="Q31" s="1"/>
      <c r="S31" s="51"/>
      <c r="W31" s="51"/>
    </row>
    <row r="32" spans="1:25" x14ac:dyDescent="0.2">
      <c r="A32" s="1"/>
      <c r="B32" s="21"/>
      <c r="C32" s="1"/>
      <c r="D32" s="22"/>
      <c r="E32" s="1"/>
      <c r="F32" s="1"/>
      <c r="G32" s="1"/>
      <c r="H32" s="21"/>
      <c r="I32" s="6"/>
      <c r="J32" s="21" t="s">
        <v>27</v>
      </c>
      <c r="K32" s="22"/>
      <c r="L32" s="22"/>
      <c r="M32" s="22"/>
      <c r="N32" s="22" t="s">
        <v>591</v>
      </c>
      <c r="O32" s="224"/>
      <c r="P32" s="224"/>
      <c r="Q32" s="1"/>
      <c r="S32" s="51"/>
      <c r="W32" s="51"/>
    </row>
    <row r="33" spans="1:25" x14ac:dyDescent="0.2">
      <c r="A33" s="1"/>
      <c r="B33" s="21"/>
      <c r="C33" s="1"/>
      <c r="D33" s="22"/>
      <c r="E33" s="1"/>
      <c r="F33" s="1"/>
      <c r="G33" s="1"/>
      <c r="H33" s="21"/>
      <c r="I33" s="6"/>
      <c r="J33" s="21" t="s">
        <v>29</v>
      </c>
      <c r="K33" s="570"/>
      <c r="L33" s="570"/>
      <c r="M33" s="570"/>
      <c r="N33" s="22" t="s">
        <v>40</v>
      </c>
      <c r="O33" s="225"/>
      <c r="P33" s="225"/>
      <c r="Q33" s="1"/>
      <c r="S33" s="51"/>
      <c r="W33" s="51"/>
    </row>
    <row r="34" spans="1:25" x14ac:dyDescent="0.2">
      <c r="A34" s="1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26"/>
      <c r="N34" s="19"/>
      <c r="O34" s="223"/>
      <c r="P34" s="223"/>
      <c r="Q34" s="1"/>
      <c r="S34" s="72"/>
      <c r="T34" s="72"/>
      <c r="U34" s="73"/>
      <c r="V34" s="74"/>
      <c r="W34" s="72"/>
      <c r="X34" s="72"/>
    </row>
    <row r="35" spans="1:25" x14ac:dyDescent="0.2">
      <c r="A35" s="1"/>
      <c r="B35" s="28" t="s">
        <v>44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2"/>
      <c r="N35" s="2"/>
      <c r="O35" s="224"/>
      <c r="P35" s="225"/>
      <c r="Q35" s="1"/>
      <c r="S35" s="72"/>
      <c r="T35" s="72"/>
      <c r="U35" s="73"/>
      <c r="V35" s="74"/>
      <c r="W35" s="72"/>
      <c r="X35" s="72"/>
    </row>
    <row r="36" spans="1:25" x14ac:dyDescent="0.2">
      <c r="A36" s="1"/>
      <c r="B36" s="22" t="s">
        <v>45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2"/>
      <c r="N36" s="2"/>
      <c r="O36" s="224"/>
      <c r="P36" s="225"/>
      <c r="Q36" s="1"/>
      <c r="S36" s="72"/>
      <c r="T36" s="72"/>
      <c r="U36" s="73"/>
      <c r="V36" s="74"/>
      <c r="W36" s="72"/>
      <c r="X36" s="72"/>
    </row>
    <row r="37" spans="1:25" ht="6" customHeight="1" x14ac:dyDescent="0.2">
      <c r="A37" s="1"/>
      <c r="B37" s="22"/>
      <c r="C37" s="1"/>
      <c r="D37" s="1"/>
      <c r="E37" s="1"/>
      <c r="F37" s="1"/>
      <c r="G37" s="1"/>
      <c r="H37" s="1"/>
      <c r="I37" s="1"/>
      <c r="J37" s="1"/>
      <c r="K37" s="1"/>
      <c r="L37" s="1"/>
      <c r="M37" s="2"/>
      <c r="N37" s="2"/>
      <c r="O37" s="224"/>
      <c r="P37" s="225"/>
      <c r="Q37" s="1"/>
      <c r="S37" s="72"/>
      <c r="T37" s="72"/>
      <c r="U37" s="73"/>
      <c r="V37" s="74"/>
      <c r="W37" s="72"/>
      <c r="X37" s="72"/>
    </row>
    <row r="38" spans="1:25" ht="26.25" customHeight="1" x14ac:dyDescent="0.2">
      <c r="A38" s="1"/>
      <c r="B38" s="29" t="s">
        <v>46</v>
      </c>
      <c r="C38" s="15"/>
      <c r="D38" s="15"/>
      <c r="E38" s="15"/>
      <c r="F38" s="15"/>
      <c r="G38" s="15"/>
      <c r="H38" s="30"/>
      <c r="I38" s="31"/>
      <c r="J38" s="249" t="s">
        <v>146</v>
      </c>
      <c r="K38" s="249" t="s">
        <v>147</v>
      </c>
      <c r="L38" s="586"/>
      <c r="M38" s="587"/>
      <c r="N38" s="250" t="s">
        <v>47</v>
      </c>
      <c r="O38" s="1173" t="s">
        <v>455</v>
      </c>
      <c r="P38" s="247" t="s">
        <v>5</v>
      </c>
      <c r="Q38" s="1"/>
      <c r="S38" s="72"/>
      <c r="T38" s="72"/>
      <c r="U38" s="73"/>
      <c r="V38" s="74"/>
      <c r="W38" s="72"/>
      <c r="X38" s="72"/>
    </row>
    <row r="39" spans="1:25" ht="7.5" customHeight="1" x14ac:dyDescent="0.2">
      <c r="A39" s="1"/>
      <c r="B39" s="33"/>
      <c r="C39" s="34"/>
      <c r="D39" s="34"/>
      <c r="E39" s="34"/>
      <c r="F39" s="34"/>
      <c r="G39" s="34"/>
      <c r="H39" s="35"/>
      <c r="I39" s="36"/>
      <c r="J39" s="36"/>
      <c r="K39" s="36"/>
      <c r="L39" s="36"/>
      <c r="M39" s="37"/>
      <c r="N39" s="38"/>
      <c r="O39" s="1174"/>
      <c r="P39" s="226"/>
      <c r="Q39" s="1"/>
      <c r="S39" s="72"/>
      <c r="T39" s="72"/>
      <c r="U39" s="73"/>
      <c r="V39" s="74"/>
      <c r="W39" s="72"/>
      <c r="X39" s="72"/>
    </row>
    <row r="40" spans="1:25" x14ac:dyDescent="0.2">
      <c r="A40" s="48"/>
      <c r="B40" s="80" t="s">
        <v>313</v>
      </c>
      <c r="C40" s="81"/>
      <c r="D40" s="81"/>
      <c r="E40" s="81"/>
      <c r="F40" s="81"/>
      <c r="G40" s="81"/>
      <c r="H40" s="81"/>
      <c r="I40" s="81"/>
      <c r="J40" s="81"/>
      <c r="K40" s="81"/>
      <c r="L40" s="163"/>
      <c r="M40" s="164"/>
      <c r="N40" s="82"/>
      <c r="O40" s="1175"/>
      <c r="P40" s="261"/>
      <c r="Q40" s="1"/>
      <c r="S40" s="72"/>
      <c r="T40" s="72"/>
      <c r="U40" s="73"/>
      <c r="V40" s="74"/>
      <c r="W40" s="72"/>
      <c r="X40" s="72"/>
    </row>
    <row r="41" spans="1:25" x14ac:dyDescent="0.2">
      <c r="A41" s="48"/>
      <c r="B41" s="78"/>
      <c r="C41" s="79" t="s">
        <v>61</v>
      </c>
      <c r="D41" s="48"/>
      <c r="E41" s="48"/>
      <c r="F41" s="48"/>
      <c r="G41" s="48"/>
      <c r="H41" s="49"/>
      <c r="I41" s="49"/>
      <c r="J41" s="49"/>
      <c r="K41" s="49"/>
      <c r="L41" s="56"/>
      <c r="M41" s="57"/>
      <c r="N41" s="50"/>
      <c r="O41" s="1176"/>
      <c r="P41" s="230"/>
      <c r="Q41" s="1"/>
      <c r="S41" s="72"/>
      <c r="T41" s="72"/>
      <c r="U41" s="73"/>
      <c r="V41" s="74"/>
      <c r="W41" s="72"/>
      <c r="X41" s="72"/>
    </row>
    <row r="42" spans="1:25" x14ac:dyDescent="0.2">
      <c r="A42" s="48"/>
      <c r="B42" s="46"/>
      <c r="C42" s="1245" t="s">
        <v>62</v>
      </c>
      <c r="D42" s="1245"/>
      <c r="E42" s="1245"/>
      <c r="F42" s="1245"/>
      <c r="G42" s="1245"/>
      <c r="H42" s="1245"/>
      <c r="I42" s="1245"/>
      <c r="J42" s="252" t="s">
        <v>51</v>
      </c>
      <c r="K42" s="252" t="s">
        <v>51</v>
      </c>
      <c r="L42" s="581"/>
      <c r="M42" s="582"/>
      <c r="N42" s="756" t="s">
        <v>528</v>
      </c>
      <c r="O42" s="1177" t="s">
        <v>52</v>
      </c>
      <c r="P42" s="288" t="s">
        <v>52</v>
      </c>
      <c r="Q42" s="1"/>
      <c r="S42" s="72" t="s">
        <v>52</v>
      </c>
      <c r="T42" s="72" t="s">
        <v>52</v>
      </c>
      <c r="U42" s="73"/>
      <c r="V42" s="74"/>
      <c r="W42" s="72" t="s">
        <v>52</v>
      </c>
      <c r="X42" s="72" t="s">
        <v>52</v>
      </c>
      <c r="Y42" s="77"/>
    </row>
    <row r="43" spans="1:25" x14ac:dyDescent="0.2">
      <c r="A43" s="48"/>
      <c r="B43" s="46"/>
      <c r="C43" s="1249" t="s">
        <v>1214</v>
      </c>
      <c r="D43" s="1249"/>
      <c r="E43" s="1249"/>
      <c r="F43" s="1249"/>
      <c r="G43" s="1249"/>
      <c r="H43" s="1249"/>
      <c r="I43" s="1249"/>
      <c r="J43" s="257" t="s">
        <v>51</v>
      </c>
      <c r="K43" s="257" t="s">
        <v>51</v>
      </c>
      <c r="L43" s="793"/>
      <c r="M43" s="793"/>
      <c r="N43" s="258"/>
      <c r="O43" s="771">
        <v>0</v>
      </c>
      <c r="P43" s="331">
        <v>0</v>
      </c>
      <c r="Q43" s="1"/>
      <c r="S43" s="72"/>
      <c r="T43" s="72"/>
      <c r="U43" s="73"/>
      <c r="V43" s="74"/>
      <c r="W43" s="72"/>
      <c r="X43" s="72"/>
      <c r="Y43" s="77"/>
    </row>
    <row r="44" spans="1:25" x14ac:dyDescent="0.2">
      <c r="A44" s="48"/>
      <c r="B44" s="46"/>
      <c r="C44" s="1185" t="s">
        <v>1068</v>
      </c>
      <c r="D44" s="1186"/>
      <c r="E44" s="1186"/>
      <c r="F44" s="1186"/>
      <c r="G44" s="1186"/>
      <c r="H44" s="1186"/>
      <c r="I44" s="1186"/>
      <c r="J44" s="769" t="s">
        <v>51</v>
      </c>
      <c r="K44" s="769" t="s">
        <v>51</v>
      </c>
      <c r="L44" s="56"/>
      <c r="M44" s="56"/>
      <c r="N44" s="1014" t="s">
        <v>63</v>
      </c>
      <c r="O44" s="1178">
        <f>P44*0.7</f>
        <v>341.59999999999997</v>
      </c>
      <c r="P44" s="770">
        <v>488</v>
      </c>
      <c r="Q44" s="1"/>
      <c r="S44" s="72">
        <v>355.13627500000001</v>
      </c>
      <c r="T44" s="72">
        <v>473.51503333333335</v>
      </c>
      <c r="U44" s="73"/>
      <c r="V44" s="74"/>
      <c r="W44" s="72">
        <f>S44*1.03</f>
        <v>365.79036325000004</v>
      </c>
      <c r="X44" s="72">
        <f>T44*1.03</f>
        <v>487.72048433333339</v>
      </c>
      <c r="Y44" s="77"/>
    </row>
    <row r="45" spans="1:25" x14ac:dyDescent="0.2">
      <c r="A45" s="48"/>
      <c r="B45" s="46"/>
      <c r="C45" s="1093"/>
      <c r="D45" s="55"/>
      <c r="E45" s="55"/>
      <c r="F45" s="55"/>
      <c r="G45" s="55"/>
      <c r="H45" s="56"/>
      <c r="I45" s="56"/>
      <c r="J45" s="56"/>
      <c r="K45" s="56"/>
      <c r="L45" s="56"/>
      <c r="M45" s="56"/>
      <c r="N45" s="57"/>
      <c r="O45" s="589"/>
      <c r="P45" s="281"/>
      <c r="Q45" s="1"/>
      <c r="S45" s="72"/>
      <c r="T45" s="72"/>
      <c r="U45" s="73"/>
      <c r="V45" s="74"/>
      <c r="W45" s="72"/>
      <c r="X45" s="72"/>
    </row>
    <row r="46" spans="1:25" x14ac:dyDescent="0.2">
      <c r="A46" s="48"/>
      <c r="B46" s="46"/>
      <c r="C46" s="739" t="s">
        <v>65</v>
      </c>
      <c r="D46" s="55"/>
      <c r="E46" s="55"/>
      <c r="F46" s="55"/>
      <c r="G46" s="55"/>
      <c r="H46" s="56"/>
      <c r="I46" s="56"/>
      <c r="J46" s="56"/>
      <c r="K46" s="56"/>
      <c r="L46" s="56"/>
      <c r="M46" s="57"/>
      <c r="N46" s="57"/>
      <c r="O46" s="589"/>
      <c r="P46" s="281"/>
      <c r="Q46" s="1"/>
      <c r="S46" s="72"/>
      <c r="T46" s="72"/>
      <c r="U46" s="73"/>
      <c r="V46" s="74"/>
      <c r="W46" s="72"/>
      <c r="X46" s="72"/>
    </row>
    <row r="47" spans="1:25" x14ac:dyDescent="0.2">
      <c r="A47" s="48"/>
      <c r="B47" s="46"/>
      <c r="C47" s="1245" t="s">
        <v>148</v>
      </c>
      <c r="D47" s="1245"/>
      <c r="E47" s="1245"/>
      <c r="F47" s="1245"/>
      <c r="G47" s="1245"/>
      <c r="H47" s="1245"/>
      <c r="I47" s="1245"/>
      <c r="J47" s="252" t="s">
        <v>51</v>
      </c>
      <c r="K47" s="252" t="s">
        <v>51</v>
      </c>
      <c r="L47" s="581"/>
      <c r="M47" s="582"/>
      <c r="N47" s="253"/>
      <c r="O47" s="1177" t="s">
        <v>52</v>
      </c>
      <c r="P47" s="288" t="s">
        <v>52</v>
      </c>
      <c r="Q47" s="1"/>
      <c r="S47" s="72" t="s">
        <v>52</v>
      </c>
      <c r="T47" s="72" t="s">
        <v>52</v>
      </c>
      <c r="U47" s="73"/>
      <c r="V47" s="74"/>
      <c r="W47" s="72" t="s">
        <v>52</v>
      </c>
      <c r="X47" s="72" t="s">
        <v>52</v>
      </c>
      <c r="Y47" s="77"/>
    </row>
    <row r="48" spans="1:25" x14ac:dyDescent="0.2">
      <c r="A48" s="48"/>
      <c r="B48" s="46"/>
      <c r="C48" s="1245" t="s">
        <v>149</v>
      </c>
      <c r="D48" s="1245"/>
      <c r="E48" s="1245"/>
      <c r="F48" s="1245"/>
      <c r="G48" s="1245"/>
      <c r="H48" s="1245"/>
      <c r="I48" s="1245"/>
      <c r="J48" s="252" t="s">
        <v>51</v>
      </c>
      <c r="K48" s="252" t="s">
        <v>51</v>
      </c>
      <c r="L48" s="330"/>
      <c r="M48" s="330"/>
      <c r="N48" s="253">
        <v>626580</v>
      </c>
      <c r="O48" s="1178">
        <f t="shared" ref="O48:O52" si="0">P48*0.7</f>
        <v>53.199999999999996</v>
      </c>
      <c r="P48" s="288">
        <v>76</v>
      </c>
      <c r="Q48" s="1"/>
      <c r="S48" s="72">
        <v>54.63635</v>
      </c>
      <c r="T48" s="72">
        <v>72.848466666666667</v>
      </c>
      <c r="U48" s="73"/>
      <c r="V48" s="74"/>
      <c r="W48" s="72">
        <f>S48*1.03</f>
        <v>56.275440500000002</v>
      </c>
      <c r="X48" s="72">
        <f>T48*1.03</f>
        <v>75.033920666666674</v>
      </c>
      <c r="Y48" s="77"/>
    </row>
    <row r="49" spans="1:25" x14ac:dyDescent="0.2">
      <c r="A49" s="48"/>
      <c r="B49" s="46"/>
      <c r="C49" s="1245" t="s">
        <v>150</v>
      </c>
      <c r="D49" s="1245"/>
      <c r="E49" s="1245"/>
      <c r="F49" s="1245"/>
      <c r="G49" s="1245"/>
      <c r="H49" s="1245"/>
      <c r="I49" s="1245"/>
      <c r="J49" s="252" t="s">
        <v>51</v>
      </c>
      <c r="K49" s="252" t="s">
        <v>51</v>
      </c>
      <c r="L49" s="330"/>
      <c r="M49" s="330"/>
      <c r="N49" s="253">
        <v>626579</v>
      </c>
      <c r="O49" s="1178">
        <f t="shared" si="0"/>
        <v>53.199999999999996</v>
      </c>
      <c r="P49" s="288">
        <v>76</v>
      </c>
      <c r="Q49" s="1"/>
      <c r="S49" s="72">
        <v>54.63635</v>
      </c>
      <c r="T49" s="72">
        <v>72.848466666666667</v>
      </c>
      <c r="U49" s="73"/>
      <c r="V49" s="74"/>
      <c r="W49" s="72">
        <f>S49*1.03</f>
        <v>56.275440500000002</v>
      </c>
      <c r="X49" s="72">
        <f>T49*1.03</f>
        <v>75.033920666666674</v>
      </c>
      <c r="Y49" s="77"/>
    </row>
    <row r="50" spans="1:25" x14ac:dyDescent="0.2">
      <c r="A50" s="48"/>
      <c r="B50" s="46"/>
      <c r="C50" s="1245" t="s">
        <v>151</v>
      </c>
      <c r="D50" s="1245"/>
      <c r="E50" s="1245"/>
      <c r="F50" s="1245"/>
      <c r="G50" s="1245"/>
      <c r="H50" s="1245"/>
      <c r="I50" s="1245"/>
      <c r="J50" s="252" t="s">
        <v>51</v>
      </c>
      <c r="K50" s="252" t="s">
        <v>51</v>
      </c>
      <c r="L50" s="330"/>
      <c r="M50" s="330"/>
      <c r="N50" s="253">
        <v>626587</v>
      </c>
      <c r="O50" s="1177">
        <v>0</v>
      </c>
      <c r="P50" s="288">
        <v>0</v>
      </c>
      <c r="Q50" s="1"/>
      <c r="S50" s="72"/>
      <c r="T50" s="72"/>
      <c r="U50" s="73"/>
      <c r="V50" s="74"/>
      <c r="W50" s="72"/>
      <c r="X50" s="72"/>
      <c r="Y50" s="77"/>
    </row>
    <row r="51" spans="1:25" x14ac:dyDescent="0.2">
      <c r="A51" s="48"/>
      <c r="B51" s="46"/>
      <c r="C51" s="1245" t="s">
        <v>152</v>
      </c>
      <c r="D51" s="1245"/>
      <c r="E51" s="1245"/>
      <c r="F51" s="1245"/>
      <c r="G51" s="1245"/>
      <c r="H51" s="1245"/>
      <c r="I51" s="1245"/>
      <c r="J51" s="252" t="s">
        <v>51</v>
      </c>
      <c r="K51" s="252" t="s">
        <v>51</v>
      </c>
      <c r="L51" s="330"/>
      <c r="M51" s="330"/>
      <c r="N51" s="253">
        <v>626588</v>
      </c>
      <c r="O51" s="1178">
        <f t="shared" si="0"/>
        <v>239.39999999999998</v>
      </c>
      <c r="P51" s="288">
        <v>342</v>
      </c>
      <c r="Q51" s="1"/>
      <c r="S51" s="72"/>
      <c r="T51" s="72"/>
      <c r="U51" s="73"/>
      <c r="V51" s="74"/>
      <c r="W51" s="72"/>
      <c r="X51" s="72"/>
      <c r="Y51" s="77"/>
    </row>
    <row r="52" spans="1:25" x14ac:dyDescent="0.2">
      <c r="A52" s="48"/>
      <c r="B52" s="46"/>
      <c r="C52" s="1245" t="s">
        <v>153</v>
      </c>
      <c r="D52" s="1245"/>
      <c r="E52" s="1245"/>
      <c r="F52" s="1245"/>
      <c r="G52" s="1245"/>
      <c r="H52" s="1245"/>
      <c r="I52" s="1245"/>
      <c r="J52" s="252" t="s">
        <v>51</v>
      </c>
      <c r="K52" s="252" t="s">
        <v>51</v>
      </c>
      <c r="L52" s="330"/>
      <c r="M52" s="330"/>
      <c r="N52" s="253">
        <v>626589</v>
      </c>
      <c r="O52" s="1178">
        <f t="shared" si="0"/>
        <v>239.39999999999998</v>
      </c>
      <c r="P52" s="288">
        <v>342</v>
      </c>
      <c r="Q52" s="1"/>
      <c r="S52" s="72"/>
      <c r="T52" s="72"/>
      <c r="U52" s="73"/>
      <c r="V52" s="74"/>
      <c r="W52" s="72"/>
      <c r="X52" s="72"/>
      <c r="Y52" s="77"/>
    </row>
    <row r="53" spans="1:25" x14ac:dyDescent="0.2">
      <c r="A53" s="48"/>
      <c r="B53" s="46"/>
      <c r="C53" s="812"/>
      <c r="D53" s="812"/>
      <c r="E53" s="812"/>
      <c r="F53" s="812"/>
      <c r="G53" s="812"/>
      <c r="H53" s="812"/>
      <c r="I53" s="812"/>
      <c r="J53" s="56"/>
      <c r="K53" s="56"/>
      <c r="L53" s="56"/>
      <c r="M53" s="56"/>
      <c r="N53" s="57"/>
      <c r="O53" s="1179"/>
      <c r="P53" s="836"/>
      <c r="Q53" s="1"/>
      <c r="S53" s="72"/>
      <c r="T53" s="72"/>
      <c r="U53" s="73"/>
      <c r="V53" s="74"/>
      <c r="W53" s="72"/>
      <c r="X53" s="72"/>
      <c r="Y53" s="77"/>
    </row>
    <row r="54" spans="1:25" ht="26.25" customHeight="1" x14ac:dyDescent="0.2">
      <c r="A54" s="1"/>
      <c r="B54" s="29" t="s">
        <v>46</v>
      </c>
      <c r="C54" s="15"/>
      <c r="D54" s="15"/>
      <c r="E54" s="15"/>
      <c r="F54" s="15"/>
      <c r="G54" s="15"/>
      <c r="H54" s="30"/>
      <c r="I54" s="31"/>
      <c r="J54" s="249" t="s">
        <v>146</v>
      </c>
      <c r="K54" s="249" t="s">
        <v>147</v>
      </c>
      <c r="L54" s="586"/>
      <c r="M54" s="587"/>
      <c r="N54" s="246" t="s">
        <v>47</v>
      </c>
      <c r="O54" s="1173" t="s">
        <v>455</v>
      </c>
      <c r="P54" s="247" t="s">
        <v>5</v>
      </c>
      <c r="Q54" s="1"/>
      <c r="S54" s="72"/>
      <c r="T54" s="72"/>
      <c r="U54" s="73"/>
      <c r="V54" s="74"/>
      <c r="W54" s="72"/>
      <c r="X54" s="72"/>
    </row>
    <row r="55" spans="1:25" ht="12.75" customHeight="1" x14ac:dyDescent="0.2">
      <c r="A55" s="1"/>
      <c r="B55" s="45"/>
      <c r="C55" s="1"/>
      <c r="D55" s="1"/>
      <c r="E55" s="1"/>
      <c r="F55" s="1"/>
      <c r="G55" s="1"/>
      <c r="H55" s="35"/>
      <c r="I55" s="36"/>
      <c r="J55" s="36"/>
      <c r="K55" s="36"/>
      <c r="L55" s="36"/>
      <c r="M55" s="37"/>
      <c r="N55" s="36"/>
      <c r="O55" s="1180"/>
      <c r="P55" s="229"/>
      <c r="Q55" s="1"/>
      <c r="S55" s="72"/>
      <c r="T55" s="72"/>
      <c r="U55" s="73"/>
      <c r="V55" s="74"/>
      <c r="W55" s="72"/>
      <c r="X55" s="72"/>
    </row>
    <row r="56" spans="1:25" x14ac:dyDescent="0.2">
      <c r="A56" s="1"/>
      <c r="B56" s="21" t="s">
        <v>48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2"/>
      <c r="N56" s="2"/>
      <c r="O56" s="224"/>
      <c r="P56" s="225"/>
      <c r="Q56" s="1"/>
      <c r="S56" s="72"/>
      <c r="T56" s="72"/>
      <c r="U56" s="73"/>
      <c r="V56" s="74"/>
      <c r="W56" s="72"/>
      <c r="X56" s="72"/>
    </row>
    <row r="57" spans="1:25" x14ac:dyDescent="0.2">
      <c r="A57" s="1"/>
      <c r="B57" s="28"/>
      <c r="C57" s="20" t="s">
        <v>49</v>
      </c>
      <c r="D57" s="1"/>
      <c r="E57" s="1"/>
      <c r="F57" s="1"/>
      <c r="G57" s="1"/>
      <c r="H57" s="12"/>
      <c r="I57" s="12"/>
      <c r="J57" s="12"/>
      <c r="K57" s="12"/>
      <c r="L57" s="12"/>
      <c r="M57" s="2"/>
      <c r="N57" s="2"/>
      <c r="O57" s="224"/>
      <c r="P57" s="220"/>
      <c r="Q57" s="1"/>
      <c r="S57" s="72"/>
      <c r="T57" s="72"/>
      <c r="U57" s="73"/>
      <c r="V57" s="74"/>
      <c r="W57" s="72"/>
      <c r="X57" s="72"/>
    </row>
    <row r="58" spans="1:25" x14ac:dyDescent="0.2">
      <c r="A58" s="48"/>
      <c r="B58" s="76"/>
      <c r="C58" s="1245" t="s">
        <v>454</v>
      </c>
      <c r="D58" s="1245"/>
      <c r="E58" s="1245"/>
      <c r="F58" s="1245"/>
      <c r="G58" s="1245"/>
      <c r="H58" s="1245"/>
      <c r="I58" s="1245"/>
      <c r="J58" s="252" t="s">
        <v>51</v>
      </c>
      <c r="K58" s="252" t="s">
        <v>51</v>
      </c>
      <c r="L58" s="581"/>
      <c r="M58" s="582"/>
      <c r="N58" s="253" t="s">
        <v>528</v>
      </c>
      <c r="O58" s="1177" t="s">
        <v>52</v>
      </c>
      <c r="P58" s="288" t="s">
        <v>52</v>
      </c>
      <c r="Q58" s="1"/>
      <c r="S58" s="72" t="s">
        <v>52</v>
      </c>
      <c r="T58" s="72" t="s">
        <v>52</v>
      </c>
      <c r="U58" s="73"/>
      <c r="V58" s="74"/>
      <c r="W58" s="72" t="s">
        <v>52</v>
      </c>
      <c r="X58" s="72" t="s">
        <v>52</v>
      </c>
      <c r="Y58" s="77"/>
    </row>
    <row r="59" spans="1:25" x14ac:dyDescent="0.2">
      <c r="A59" s="48"/>
      <c r="B59" s="76"/>
      <c r="C59" s="1245" t="s">
        <v>1213</v>
      </c>
      <c r="D59" s="1245"/>
      <c r="E59" s="1245"/>
      <c r="F59" s="1245"/>
      <c r="G59" s="1245"/>
      <c r="H59" s="1245"/>
      <c r="I59" s="1245"/>
      <c r="J59" s="252" t="s">
        <v>528</v>
      </c>
      <c r="K59" s="252" t="s">
        <v>51</v>
      </c>
      <c r="L59" s="581"/>
      <c r="M59" s="582"/>
      <c r="N59" s="253" t="s">
        <v>53</v>
      </c>
      <c r="O59" s="1177">
        <f>P59*0.7</f>
        <v>44.8</v>
      </c>
      <c r="P59" s="288">
        <v>64</v>
      </c>
      <c r="Q59" s="1"/>
      <c r="S59" s="72"/>
      <c r="T59" s="72"/>
      <c r="U59" s="73"/>
      <c r="V59" s="74"/>
      <c r="W59" s="72"/>
      <c r="X59" s="72"/>
      <c r="Y59" s="77"/>
    </row>
    <row r="60" spans="1:25" x14ac:dyDescent="0.2">
      <c r="A60" s="48"/>
      <c r="B60" s="46"/>
      <c r="C60" s="160"/>
      <c r="D60" s="55"/>
      <c r="E60" s="55"/>
      <c r="F60" s="55"/>
      <c r="G60" s="55"/>
      <c r="H60" s="56"/>
      <c r="I60" s="56"/>
      <c r="J60" s="56"/>
      <c r="K60" s="56"/>
      <c r="L60" s="56"/>
      <c r="M60" s="57"/>
      <c r="N60" s="57"/>
      <c r="O60" s="589"/>
      <c r="P60" s="281"/>
      <c r="Q60" s="1"/>
      <c r="S60" s="72"/>
      <c r="T60" s="72"/>
      <c r="U60" s="73"/>
      <c r="V60" s="74"/>
      <c r="W60" s="72"/>
      <c r="X60" s="72"/>
    </row>
    <row r="61" spans="1:25" x14ac:dyDescent="0.2">
      <c r="A61" s="48"/>
      <c r="B61" s="78"/>
      <c r="C61" s="739" t="s">
        <v>54</v>
      </c>
      <c r="D61" s="55"/>
      <c r="E61" s="55"/>
      <c r="F61" s="55"/>
      <c r="G61" s="55"/>
      <c r="H61" s="56"/>
      <c r="I61" s="56"/>
      <c r="J61" s="56"/>
      <c r="K61" s="56"/>
      <c r="L61" s="56"/>
      <c r="M61" s="57"/>
      <c r="N61" s="57"/>
      <c r="O61" s="589"/>
      <c r="P61" s="281"/>
      <c r="Q61" s="1"/>
      <c r="S61" s="72"/>
      <c r="T61" s="72"/>
      <c r="U61" s="73"/>
      <c r="V61" s="74"/>
      <c r="W61" s="72"/>
      <c r="X61" s="72"/>
    </row>
    <row r="62" spans="1:25" x14ac:dyDescent="0.2">
      <c r="A62" s="48"/>
      <c r="B62" s="76"/>
      <c r="C62" s="1245" t="s">
        <v>454</v>
      </c>
      <c r="D62" s="1245"/>
      <c r="E62" s="1245"/>
      <c r="F62" s="1245"/>
      <c r="G62" s="1245"/>
      <c r="H62" s="1245"/>
      <c r="I62" s="1245"/>
      <c r="J62" s="252" t="s">
        <v>51</v>
      </c>
      <c r="K62" s="252" t="s">
        <v>51</v>
      </c>
      <c r="L62" s="581"/>
      <c r="M62" s="582"/>
      <c r="N62" s="253" t="s">
        <v>528</v>
      </c>
      <c r="O62" s="1177" t="s">
        <v>52</v>
      </c>
      <c r="P62" s="288" t="s">
        <v>52</v>
      </c>
      <c r="Q62" s="1"/>
      <c r="S62" s="72" t="s">
        <v>52</v>
      </c>
      <c r="T62" s="72" t="s">
        <v>52</v>
      </c>
      <c r="U62" s="73"/>
      <c r="V62" s="74"/>
      <c r="W62" s="72" t="s">
        <v>52</v>
      </c>
      <c r="X62" s="72" t="s">
        <v>52</v>
      </c>
      <c r="Y62" s="77"/>
    </row>
    <row r="63" spans="1:25" x14ac:dyDescent="0.2">
      <c r="A63" s="48"/>
      <c r="B63" s="76"/>
      <c r="C63" s="1245" t="s">
        <v>1213</v>
      </c>
      <c r="D63" s="1245"/>
      <c r="E63" s="1245"/>
      <c r="F63" s="1245"/>
      <c r="G63" s="1245"/>
      <c r="H63" s="1245"/>
      <c r="I63" s="1245"/>
      <c r="J63" s="252" t="s">
        <v>528</v>
      </c>
      <c r="K63" s="252" t="s">
        <v>51</v>
      </c>
      <c r="L63" s="581"/>
      <c r="M63" s="582"/>
      <c r="N63" s="253" t="s">
        <v>55</v>
      </c>
      <c r="O63" s="1177">
        <f>P63*0.7</f>
        <v>44.8</v>
      </c>
      <c r="P63" s="288">
        <v>64</v>
      </c>
      <c r="Q63" s="1"/>
      <c r="S63" s="72"/>
      <c r="T63" s="72"/>
      <c r="U63" s="73"/>
      <c r="V63" s="74"/>
      <c r="W63" s="72"/>
      <c r="X63" s="72"/>
      <c r="Y63" s="77"/>
    </row>
    <row r="64" spans="1:25" x14ac:dyDescent="0.2">
      <c r="A64" s="48"/>
      <c r="B64" s="46"/>
      <c r="C64" s="165"/>
      <c r="D64" s="55"/>
      <c r="E64" s="55"/>
      <c r="F64" s="55"/>
      <c r="G64" s="55"/>
      <c r="H64" s="56"/>
      <c r="I64" s="56"/>
      <c r="J64" s="56"/>
      <c r="K64" s="56"/>
      <c r="L64" s="56"/>
      <c r="M64" s="57"/>
      <c r="N64" s="57"/>
      <c r="O64" s="589"/>
      <c r="P64" s="281"/>
      <c r="Q64" s="1"/>
      <c r="S64" s="72"/>
      <c r="T64" s="72"/>
      <c r="U64" s="73"/>
      <c r="V64" s="74"/>
      <c r="W64" s="72"/>
      <c r="X64" s="72"/>
    </row>
    <row r="65" spans="1:25" x14ac:dyDescent="0.2">
      <c r="A65" s="48"/>
      <c r="B65" s="78"/>
      <c r="C65" s="739" t="s">
        <v>56</v>
      </c>
      <c r="D65" s="55"/>
      <c r="E65" s="55"/>
      <c r="F65" s="55"/>
      <c r="G65" s="55"/>
      <c r="H65" s="56"/>
      <c r="I65" s="56"/>
      <c r="J65" s="56"/>
      <c r="K65" s="56"/>
      <c r="L65" s="56"/>
      <c r="M65" s="57"/>
      <c r="N65" s="57"/>
      <c r="O65" s="589"/>
      <c r="P65" s="281"/>
      <c r="Q65" s="1"/>
      <c r="S65" s="72"/>
      <c r="T65" s="72"/>
      <c r="U65" s="73"/>
      <c r="V65" s="74"/>
      <c r="W65" s="72"/>
      <c r="X65" s="72"/>
    </row>
    <row r="66" spans="1:25" x14ac:dyDescent="0.2">
      <c r="A66" s="48"/>
      <c r="B66" s="78"/>
      <c r="C66" s="1231" t="s">
        <v>56</v>
      </c>
      <c r="D66" s="1231"/>
      <c r="E66" s="1231"/>
      <c r="F66" s="1231"/>
      <c r="G66" s="1231"/>
      <c r="H66" s="1231"/>
      <c r="I66" s="1231"/>
      <c r="J66" s="252" t="s">
        <v>51</v>
      </c>
      <c r="K66" s="252" t="s">
        <v>51</v>
      </c>
      <c r="L66" s="581"/>
      <c r="M66" s="585"/>
      <c r="N66" s="253" t="s">
        <v>528</v>
      </c>
      <c r="O66" s="1177" t="s">
        <v>52</v>
      </c>
      <c r="P66" s="288" t="s">
        <v>52</v>
      </c>
      <c r="Q66" s="1"/>
      <c r="S66" s="72"/>
      <c r="T66" s="72"/>
      <c r="U66" s="73"/>
      <c r="V66" s="74"/>
      <c r="W66" s="72"/>
      <c r="X66" s="72"/>
    </row>
    <row r="67" spans="1:25" x14ac:dyDescent="0.2">
      <c r="A67" s="48"/>
      <c r="B67" s="76"/>
      <c r="C67" s="1245" t="s">
        <v>59</v>
      </c>
      <c r="D67" s="1245"/>
      <c r="E67" s="1245"/>
      <c r="F67" s="1245"/>
      <c r="G67" s="1245"/>
      <c r="H67" s="1245"/>
      <c r="I67" s="1245"/>
      <c r="J67" s="252" t="s">
        <v>51</v>
      </c>
      <c r="K67" s="252" t="s">
        <v>51</v>
      </c>
      <c r="L67" s="330"/>
      <c r="M67" s="330"/>
      <c r="N67" s="253">
        <v>611321</v>
      </c>
      <c r="O67" s="1177">
        <f>P67*0.7</f>
        <v>32.199999999999996</v>
      </c>
      <c r="P67" s="288">
        <v>46</v>
      </c>
      <c r="Q67" s="1"/>
      <c r="S67" s="72">
        <v>26</v>
      </c>
      <c r="T67" s="72">
        <v>44</v>
      </c>
      <c r="U67" s="73"/>
      <c r="V67" s="74"/>
      <c r="W67" s="72">
        <f t="shared" ref="W67:X68" si="1">S67*1.03</f>
        <v>26.78</v>
      </c>
      <c r="X67" s="72">
        <f t="shared" si="1"/>
        <v>45.32</v>
      </c>
      <c r="Y67" s="77"/>
    </row>
    <row r="68" spans="1:25" x14ac:dyDescent="0.2">
      <c r="A68" s="48"/>
      <c r="B68" s="76"/>
      <c r="C68" s="1245" t="s">
        <v>60</v>
      </c>
      <c r="D68" s="1245"/>
      <c r="E68" s="1245"/>
      <c r="F68" s="1245"/>
      <c r="G68" s="1245"/>
      <c r="H68" s="1245"/>
      <c r="I68" s="1245"/>
      <c r="J68" s="252" t="s">
        <v>51</v>
      </c>
      <c r="K68" s="252" t="s">
        <v>51</v>
      </c>
      <c r="L68" s="330"/>
      <c r="M68" s="330"/>
      <c r="N68" s="253">
        <v>606353</v>
      </c>
      <c r="O68" s="1177">
        <f>P68*0.7</f>
        <v>32.199999999999996</v>
      </c>
      <c r="P68" s="288">
        <v>46</v>
      </c>
      <c r="Q68" s="1"/>
      <c r="S68" s="72">
        <v>26</v>
      </c>
      <c r="T68" s="72">
        <v>44</v>
      </c>
      <c r="U68" s="73"/>
      <c r="V68" s="74"/>
      <c r="W68" s="72">
        <f t="shared" si="1"/>
        <v>26.78</v>
      </c>
      <c r="X68" s="72">
        <f t="shared" si="1"/>
        <v>45.32</v>
      </c>
      <c r="Y68" s="77"/>
    </row>
    <row r="69" spans="1:25" x14ac:dyDescent="0.2">
      <c r="A69" s="48"/>
      <c r="B69" s="76"/>
      <c r="C69" s="47"/>
      <c r="D69" s="48"/>
      <c r="E69" s="48"/>
      <c r="F69" s="48"/>
      <c r="G69" s="48"/>
      <c r="H69" s="49"/>
      <c r="I69" s="49"/>
      <c r="J69" s="49"/>
      <c r="K69" s="49"/>
      <c r="L69" s="56"/>
      <c r="M69" s="56"/>
      <c r="N69" s="50"/>
      <c r="O69" s="1176"/>
      <c r="P69" s="230"/>
      <c r="Q69" s="1"/>
      <c r="S69" s="72"/>
      <c r="T69" s="72"/>
      <c r="U69" s="73"/>
      <c r="V69" s="74"/>
      <c r="W69" s="72"/>
      <c r="X69" s="72"/>
      <c r="Y69" s="77"/>
    </row>
    <row r="70" spans="1:25" ht="27" customHeight="1" x14ac:dyDescent="0.2">
      <c r="A70" s="48"/>
      <c r="B70" s="83" t="s">
        <v>46</v>
      </c>
      <c r="C70" s="84"/>
      <c r="D70" s="84"/>
      <c r="E70" s="84"/>
      <c r="F70" s="84"/>
      <c r="G70" s="84"/>
      <c r="H70" s="85"/>
      <c r="I70" s="86"/>
      <c r="J70" s="246" t="s">
        <v>146</v>
      </c>
      <c r="K70" s="246" t="s">
        <v>147</v>
      </c>
      <c r="L70" s="580"/>
      <c r="M70" s="580"/>
      <c r="N70" s="264" t="s">
        <v>47</v>
      </c>
      <c r="O70" s="1173" t="s">
        <v>455</v>
      </c>
      <c r="P70" s="247" t="s">
        <v>5</v>
      </c>
      <c r="Q70" s="1"/>
      <c r="S70" s="72"/>
      <c r="T70" s="72"/>
      <c r="U70" s="73"/>
      <c r="V70" s="74"/>
      <c r="W70" s="72"/>
      <c r="X70" s="72"/>
    </row>
    <row r="71" spans="1:25" x14ac:dyDescent="0.2">
      <c r="A71" s="48"/>
      <c r="B71" s="88"/>
      <c r="C71" s="165"/>
      <c r="D71" s="55"/>
      <c r="E71" s="55"/>
      <c r="F71" s="55"/>
      <c r="G71" s="55"/>
      <c r="H71" s="55"/>
      <c r="I71" s="56"/>
      <c r="J71" s="56"/>
      <c r="K71" s="56"/>
      <c r="L71" s="56"/>
      <c r="M71" s="57"/>
      <c r="N71" s="57"/>
      <c r="O71" s="589"/>
      <c r="P71" s="281"/>
      <c r="Q71" s="1"/>
      <c r="S71" s="72"/>
      <c r="T71" s="72"/>
      <c r="U71" s="73"/>
      <c r="V71" s="74"/>
      <c r="W71" s="72"/>
      <c r="X71" s="72"/>
    </row>
    <row r="72" spans="1:25" x14ac:dyDescent="0.2">
      <c r="A72" s="48"/>
      <c r="B72" s="80" t="s">
        <v>99</v>
      </c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4"/>
      <c r="N72" s="164"/>
      <c r="O72" s="1181"/>
      <c r="P72" s="745"/>
      <c r="Q72" s="1"/>
      <c r="S72" s="72"/>
      <c r="T72" s="72"/>
      <c r="U72" s="73"/>
      <c r="V72" s="74"/>
      <c r="W72" s="72"/>
      <c r="X72" s="72"/>
    </row>
    <row r="73" spans="1:25" x14ac:dyDescent="0.2">
      <c r="A73" s="48"/>
      <c r="B73" s="87"/>
      <c r="C73" s="1204" t="s">
        <v>1215</v>
      </c>
      <c r="D73" s="1205"/>
      <c r="E73" s="1205"/>
      <c r="F73" s="1205"/>
      <c r="G73" s="1205"/>
      <c r="H73" s="1205"/>
      <c r="I73" s="1206"/>
      <c r="J73" s="252" t="s">
        <v>51</v>
      </c>
      <c r="K73" s="252"/>
      <c r="L73" s="581"/>
      <c r="M73" s="585"/>
      <c r="N73" s="253" t="s">
        <v>528</v>
      </c>
      <c r="O73" s="1127" t="s">
        <v>52</v>
      </c>
      <c r="P73" s="757" t="s">
        <v>52</v>
      </c>
      <c r="Q73" s="1"/>
      <c r="S73" s="72"/>
      <c r="T73" s="72"/>
      <c r="U73" s="73"/>
      <c r="V73" s="74"/>
      <c r="W73" s="72"/>
      <c r="X73" s="72"/>
    </row>
    <row r="74" spans="1:25" x14ac:dyDescent="0.2">
      <c r="A74" s="48"/>
      <c r="B74" s="76"/>
      <c r="C74" s="1245" t="s">
        <v>100</v>
      </c>
      <c r="D74" s="1245"/>
      <c r="E74" s="1245"/>
      <c r="F74" s="1245"/>
      <c r="G74" s="1245"/>
      <c r="H74" s="1245"/>
      <c r="I74" s="1245"/>
      <c r="J74" s="252" t="s">
        <v>51</v>
      </c>
      <c r="K74" s="252"/>
      <c r="L74" s="583"/>
      <c r="M74" s="583"/>
      <c r="N74" s="253">
        <v>605988</v>
      </c>
      <c r="O74" s="1177">
        <f t="shared" ref="O74:O80" si="2">P74*0.7</f>
        <v>153.29999999999998</v>
      </c>
      <c r="P74" s="288">
        <v>219</v>
      </c>
      <c r="Q74" s="1"/>
      <c r="S74" s="72">
        <v>181.39268200000001</v>
      </c>
      <c r="T74" s="72">
        <v>241.85690933333333</v>
      </c>
      <c r="U74" s="73"/>
      <c r="V74" s="74"/>
      <c r="W74" s="72">
        <f t="shared" ref="W74:X75" si="3">S74*1.03</f>
        <v>186.83446246000003</v>
      </c>
      <c r="X74" s="72">
        <f t="shared" si="3"/>
        <v>249.11261661333333</v>
      </c>
      <c r="Y74" s="77"/>
    </row>
    <row r="75" spans="1:25" x14ac:dyDescent="0.2">
      <c r="A75" s="48"/>
      <c r="B75" s="76"/>
      <c r="C75" s="1245" t="s">
        <v>101</v>
      </c>
      <c r="D75" s="1245"/>
      <c r="E75" s="1245"/>
      <c r="F75" s="1245"/>
      <c r="G75" s="1245"/>
      <c r="H75" s="1245"/>
      <c r="I75" s="1245"/>
      <c r="J75" s="252"/>
      <c r="K75" s="252" t="s">
        <v>51</v>
      </c>
      <c r="L75" s="330"/>
      <c r="M75" s="330"/>
      <c r="N75" s="253">
        <v>607284</v>
      </c>
      <c r="O75" s="1177">
        <f t="shared" si="2"/>
        <v>50.4</v>
      </c>
      <c r="P75" s="288">
        <v>72</v>
      </c>
      <c r="Q75" s="1"/>
      <c r="S75" s="72">
        <v>42</v>
      </c>
      <c r="T75" s="72">
        <v>69</v>
      </c>
      <c r="U75" s="73"/>
      <c r="V75" s="74"/>
      <c r="W75" s="72">
        <f t="shared" si="3"/>
        <v>43.26</v>
      </c>
      <c r="X75" s="72">
        <f t="shared" si="3"/>
        <v>71.070000000000007</v>
      </c>
      <c r="Y75" s="77"/>
    </row>
    <row r="76" spans="1:25" x14ac:dyDescent="0.2">
      <c r="A76" s="48"/>
      <c r="B76" s="76"/>
      <c r="C76" s="1245" t="s">
        <v>101</v>
      </c>
      <c r="D76" s="1245"/>
      <c r="E76" s="1245"/>
      <c r="F76" s="1245"/>
      <c r="G76" s="1245"/>
      <c r="H76" s="1245"/>
      <c r="I76" s="1245"/>
      <c r="J76" s="252" t="s">
        <v>51</v>
      </c>
      <c r="K76" s="252" t="s">
        <v>528</v>
      </c>
      <c r="L76" s="330"/>
      <c r="M76" s="330"/>
      <c r="N76" s="253" t="s">
        <v>573</v>
      </c>
      <c r="O76" s="1177">
        <f t="shared" si="2"/>
        <v>50.4</v>
      </c>
      <c r="P76" s="288">
        <v>72</v>
      </c>
      <c r="Q76" s="1"/>
      <c r="S76" s="72"/>
      <c r="T76" s="72"/>
      <c r="U76" s="73"/>
      <c r="V76" s="74"/>
      <c r="W76" s="72"/>
      <c r="X76" s="72"/>
      <c r="Y76" s="77"/>
    </row>
    <row r="77" spans="1:25" x14ac:dyDescent="0.2">
      <c r="A77" s="48"/>
      <c r="B77" s="76"/>
      <c r="C77" s="1245" t="s">
        <v>103</v>
      </c>
      <c r="D77" s="1245"/>
      <c r="E77" s="1245"/>
      <c r="F77" s="1245"/>
      <c r="G77" s="1245"/>
      <c r="H77" s="1245"/>
      <c r="I77" s="1245"/>
      <c r="J77" s="252" t="s">
        <v>51</v>
      </c>
      <c r="K77" s="252"/>
      <c r="L77" s="330"/>
      <c r="M77" s="330"/>
      <c r="N77" s="259" t="s">
        <v>528</v>
      </c>
      <c r="O77" s="1177" t="s">
        <v>52</v>
      </c>
      <c r="P77" s="288" t="s">
        <v>52</v>
      </c>
      <c r="Q77" s="1"/>
      <c r="S77" s="72" t="s">
        <v>52</v>
      </c>
      <c r="T77" s="72" t="s">
        <v>52</v>
      </c>
      <c r="U77" s="73"/>
      <c r="V77" s="74"/>
      <c r="W77" s="72"/>
      <c r="X77" s="72"/>
      <c r="Y77" s="77"/>
    </row>
    <row r="78" spans="1:25" x14ac:dyDescent="0.2">
      <c r="A78" s="48"/>
      <c r="B78" s="76"/>
      <c r="C78" s="1245" t="s">
        <v>104</v>
      </c>
      <c r="D78" s="1245"/>
      <c r="E78" s="1245"/>
      <c r="F78" s="1245"/>
      <c r="G78" s="1245"/>
      <c r="H78" s="1245"/>
      <c r="I78" s="1245"/>
      <c r="J78" s="252" t="s">
        <v>51</v>
      </c>
      <c r="K78" s="252"/>
      <c r="L78" s="330"/>
      <c r="M78" s="330"/>
      <c r="N78" s="259" t="s">
        <v>105</v>
      </c>
      <c r="O78" s="1177">
        <f t="shared" si="2"/>
        <v>365.4</v>
      </c>
      <c r="P78" s="288">
        <v>522</v>
      </c>
      <c r="Q78" s="1"/>
      <c r="S78" s="72">
        <v>380</v>
      </c>
      <c r="T78" s="72">
        <v>634</v>
      </c>
      <c r="U78" s="73"/>
      <c r="V78" s="74"/>
      <c r="W78" s="72">
        <f t="shared" ref="W78:X80" si="4">S78*1.03</f>
        <v>391.40000000000003</v>
      </c>
      <c r="X78" s="72">
        <f t="shared" si="4"/>
        <v>653.02</v>
      </c>
      <c r="Y78" s="77"/>
    </row>
    <row r="79" spans="1:25" x14ac:dyDescent="0.2">
      <c r="A79" s="48"/>
      <c r="B79" s="76"/>
      <c r="C79" s="1245" t="s">
        <v>106</v>
      </c>
      <c r="D79" s="1245"/>
      <c r="E79" s="1245"/>
      <c r="F79" s="1245"/>
      <c r="G79" s="1245"/>
      <c r="H79" s="1245"/>
      <c r="I79" s="1245"/>
      <c r="J79" s="252" t="s">
        <v>51</v>
      </c>
      <c r="K79" s="252"/>
      <c r="L79" s="330"/>
      <c r="M79" s="330"/>
      <c r="N79" s="259">
        <v>614573</v>
      </c>
      <c r="O79" s="1177">
        <f t="shared" si="2"/>
        <v>173.6</v>
      </c>
      <c r="P79" s="288">
        <v>248</v>
      </c>
      <c r="Q79" s="1"/>
      <c r="S79" s="72">
        <v>144</v>
      </c>
      <c r="T79" s="72">
        <v>240</v>
      </c>
      <c r="U79" s="73"/>
      <c r="V79" s="74"/>
      <c r="W79" s="72">
        <f t="shared" si="4"/>
        <v>148.32</v>
      </c>
      <c r="X79" s="72">
        <f t="shared" si="4"/>
        <v>247.20000000000002</v>
      </c>
      <c r="Y79" s="77"/>
    </row>
    <row r="80" spans="1:25" x14ac:dyDescent="0.2">
      <c r="A80" s="48"/>
      <c r="B80" s="76"/>
      <c r="C80" s="1245" t="s">
        <v>107</v>
      </c>
      <c r="D80" s="1245"/>
      <c r="E80" s="1245"/>
      <c r="F80" s="1245"/>
      <c r="G80" s="1245"/>
      <c r="H80" s="1245"/>
      <c r="I80" s="1245"/>
      <c r="J80" s="252" t="s">
        <v>51</v>
      </c>
      <c r="K80" s="252"/>
      <c r="L80" s="583"/>
      <c r="M80" s="583"/>
      <c r="N80" s="259">
        <v>614579</v>
      </c>
      <c r="O80" s="1177">
        <f t="shared" si="2"/>
        <v>616.69999999999993</v>
      </c>
      <c r="P80" s="288">
        <v>881</v>
      </c>
      <c r="Q80" s="1"/>
      <c r="S80" s="72">
        <v>513</v>
      </c>
      <c r="T80" s="72">
        <v>855</v>
      </c>
      <c r="U80" s="73"/>
      <c r="V80" s="74"/>
      <c r="W80" s="72">
        <f t="shared" si="4"/>
        <v>528.39</v>
      </c>
      <c r="X80" s="72">
        <f t="shared" si="4"/>
        <v>880.65</v>
      </c>
      <c r="Y80" s="77"/>
    </row>
    <row r="81" spans="1:25" x14ac:dyDescent="0.2">
      <c r="A81" s="48"/>
      <c r="B81" s="87"/>
      <c r="C81" s="1198" t="s">
        <v>82</v>
      </c>
      <c r="D81" s="1199"/>
      <c r="E81" s="1199"/>
      <c r="F81" s="1199"/>
      <c r="G81" s="1199"/>
      <c r="H81" s="1199"/>
      <c r="I81" s="1200"/>
      <c r="J81" s="252" t="s">
        <v>51</v>
      </c>
      <c r="K81" s="252" t="s">
        <v>51</v>
      </c>
      <c r="L81" s="581"/>
      <c r="M81" s="582"/>
      <c r="N81" s="253" t="s">
        <v>528</v>
      </c>
      <c r="O81" s="1177" t="s">
        <v>52</v>
      </c>
      <c r="P81" s="288" t="s">
        <v>52</v>
      </c>
      <c r="Q81" s="1"/>
      <c r="S81" s="72" t="s">
        <v>52</v>
      </c>
      <c r="T81" s="72" t="s">
        <v>52</v>
      </c>
      <c r="U81" s="73"/>
      <c r="V81" s="74"/>
      <c r="W81" s="72" t="s">
        <v>52</v>
      </c>
      <c r="X81" s="72" t="s">
        <v>52</v>
      </c>
    </row>
    <row r="82" spans="1:25" x14ac:dyDescent="0.2">
      <c r="A82" s="48"/>
      <c r="B82" s="46"/>
      <c r="C82" s="1245" t="s">
        <v>83</v>
      </c>
      <c r="D82" s="1245"/>
      <c r="E82" s="1245"/>
      <c r="F82" s="1245"/>
      <c r="G82" s="1245"/>
      <c r="H82" s="1245"/>
      <c r="I82" s="1245"/>
      <c r="J82" s="252" t="s">
        <v>51</v>
      </c>
      <c r="K82" s="252" t="s">
        <v>51</v>
      </c>
      <c r="L82" s="330"/>
      <c r="M82" s="330"/>
      <c r="N82" s="758"/>
      <c r="O82" s="1177" t="s">
        <v>52</v>
      </c>
      <c r="P82" s="288" t="s">
        <v>52</v>
      </c>
      <c r="Q82" s="1"/>
      <c r="S82" s="72">
        <v>90</v>
      </c>
      <c r="T82" s="72">
        <v>120</v>
      </c>
      <c r="U82" s="73"/>
      <c r="V82" s="74"/>
      <c r="W82" s="72">
        <f t="shared" ref="W82:W84" si="5">S82*1.03</f>
        <v>92.7</v>
      </c>
      <c r="X82" s="72">
        <f t="shared" ref="X82:X84" si="6">T82*1.03</f>
        <v>123.60000000000001</v>
      </c>
      <c r="Y82" s="77"/>
    </row>
    <row r="83" spans="1:25" x14ac:dyDescent="0.2">
      <c r="A83" s="48"/>
      <c r="B83" s="76"/>
      <c r="C83" s="1245" t="s">
        <v>86</v>
      </c>
      <c r="D83" s="1245"/>
      <c r="E83" s="1245"/>
      <c r="F83" s="1245"/>
      <c r="G83" s="1245"/>
      <c r="H83" s="1245"/>
      <c r="I83" s="1245"/>
      <c r="J83" s="252" t="s">
        <v>51</v>
      </c>
      <c r="K83" s="252" t="s">
        <v>51</v>
      </c>
      <c r="L83" s="330"/>
      <c r="M83" s="330"/>
      <c r="N83" s="758"/>
      <c r="O83" s="1177" t="s">
        <v>52</v>
      </c>
      <c r="P83" s="288" t="s">
        <v>52</v>
      </c>
      <c r="Q83" s="1"/>
      <c r="S83" s="72">
        <v>44.801806999999997</v>
      </c>
      <c r="T83" s="72">
        <v>59.73574266666666</v>
      </c>
      <c r="U83" s="73"/>
      <c r="V83" s="74"/>
      <c r="W83" s="72">
        <f t="shared" si="5"/>
        <v>46.14586121</v>
      </c>
      <c r="X83" s="72">
        <f t="shared" si="6"/>
        <v>61.527814946666659</v>
      </c>
      <c r="Y83" s="77"/>
    </row>
    <row r="84" spans="1:25" x14ac:dyDescent="0.2">
      <c r="A84" s="48"/>
      <c r="B84" s="76"/>
      <c r="C84" s="1245" t="s">
        <v>91</v>
      </c>
      <c r="D84" s="1245"/>
      <c r="E84" s="1245"/>
      <c r="F84" s="1245"/>
      <c r="G84" s="1245"/>
      <c r="H84" s="1245"/>
      <c r="I84" s="1245"/>
      <c r="J84" s="252" t="s">
        <v>51</v>
      </c>
      <c r="K84" s="252" t="s">
        <v>51</v>
      </c>
      <c r="L84" s="330"/>
      <c r="M84" s="330"/>
      <c r="N84" s="253">
        <v>622340</v>
      </c>
      <c r="O84" s="1177">
        <f>P84*0.7</f>
        <v>144.19999999999999</v>
      </c>
      <c r="P84" s="288">
        <v>206</v>
      </c>
      <c r="Q84" s="1"/>
      <c r="S84" s="72">
        <v>150</v>
      </c>
      <c r="T84" s="72">
        <v>200</v>
      </c>
      <c r="U84" s="73"/>
      <c r="V84" s="74"/>
      <c r="W84" s="72">
        <f t="shared" si="5"/>
        <v>154.5</v>
      </c>
      <c r="X84" s="72">
        <f t="shared" si="6"/>
        <v>206</v>
      </c>
      <c r="Y84" s="77"/>
    </row>
    <row r="85" spans="1:25" x14ac:dyDescent="0.2">
      <c r="A85" s="48"/>
      <c r="B85" s="76"/>
      <c r="C85" s="1245" t="s">
        <v>92</v>
      </c>
      <c r="D85" s="1245"/>
      <c r="E85" s="1245"/>
      <c r="F85" s="1245"/>
      <c r="G85" s="1245"/>
      <c r="H85" s="1245"/>
      <c r="I85" s="1245"/>
      <c r="J85" s="252" t="s">
        <v>51</v>
      </c>
      <c r="K85" s="252"/>
      <c r="L85" s="330"/>
      <c r="M85" s="330"/>
      <c r="N85" s="253" t="s">
        <v>154</v>
      </c>
      <c r="O85" s="1177" t="s">
        <v>94</v>
      </c>
      <c r="P85" s="288" t="s">
        <v>94</v>
      </c>
      <c r="Q85" s="1"/>
      <c r="S85" s="72" t="s">
        <v>94</v>
      </c>
      <c r="T85" s="72" t="s">
        <v>94</v>
      </c>
      <c r="U85" s="73"/>
      <c r="V85" s="74"/>
      <c r="W85" s="72" t="s">
        <v>94</v>
      </c>
      <c r="X85" s="72" t="s">
        <v>94</v>
      </c>
      <c r="Y85" s="77"/>
    </row>
    <row r="86" spans="1:25" x14ac:dyDescent="0.2">
      <c r="A86" s="48"/>
      <c r="B86" s="76"/>
      <c r="C86" s="1231" t="s">
        <v>95</v>
      </c>
      <c r="D86" s="1231"/>
      <c r="E86" s="1231"/>
      <c r="F86" s="1231"/>
      <c r="G86" s="1231"/>
      <c r="H86" s="1231"/>
      <c r="I86" s="1231"/>
      <c r="J86" s="252" t="s">
        <v>51</v>
      </c>
      <c r="K86" s="252" t="s">
        <v>51</v>
      </c>
      <c r="L86" s="330"/>
      <c r="M86" s="330"/>
      <c r="N86" s="253">
        <v>622661</v>
      </c>
      <c r="O86" s="1177">
        <f>P86*0.7</f>
        <v>207.2</v>
      </c>
      <c r="P86" s="288">
        <v>296</v>
      </c>
      <c r="Q86" s="1"/>
      <c r="S86" s="72">
        <v>170</v>
      </c>
      <c r="T86" s="72">
        <v>287</v>
      </c>
      <c r="U86" s="73"/>
      <c r="V86" s="74"/>
      <c r="W86" s="72">
        <f t="shared" ref="W86" si="7">S86*1.03</f>
        <v>175.1</v>
      </c>
      <c r="X86" s="72">
        <f t="shared" ref="X86" si="8">T86*1.03</f>
        <v>295.61</v>
      </c>
      <c r="Y86" s="77"/>
    </row>
    <row r="87" spans="1:25" x14ac:dyDescent="0.2">
      <c r="A87" s="48"/>
      <c r="B87" s="3"/>
      <c r="C87" s="48"/>
      <c r="D87" s="48"/>
      <c r="E87" s="48"/>
      <c r="F87" s="48"/>
      <c r="G87" s="48"/>
      <c r="H87" s="48"/>
      <c r="I87" s="48"/>
      <c r="J87" s="49"/>
      <c r="K87" s="49"/>
      <c r="L87" s="49"/>
      <c r="M87" s="49"/>
      <c r="N87" s="50"/>
      <c r="O87" s="1176"/>
      <c r="P87" s="230"/>
      <c r="Q87" s="1"/>
      <c r="S87" s="72"/>
      <c r="T87" s="72"/>
      <c r="U87" s="73"/>
      <c r="V87" s="74"/>
      <c r="W87" s="72"/>
      <c r="X87" s="72"/>
    </row>
    <row r="88" spans="1:25" x14ac:dyDescent="0.2">
      <c r="A88" s="48"/>
      <c r="B88" s="3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50"/>
      <c r="N88" s="50"/>
      <c r="O88" s="1176"/>
      <c r="P88" s="262"/>
      <c r="Q88" s="1"/>
      <c r="S88" s="72"/>
      <c r="T88" s="72"/>
      <c r="U88" s="73"/>
      <c r="V88" s="74"/>
      <c r="W88" s="72"/>
      <c r="X88" s="72"/>
    </row>
    <row r="89" spans="1:25" x14ac:dyDescent="0.2">
      <c r="A89" s="48"/>
      <c r="B89" s="78" t="s">
        <v>44</v>
      </c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50"/>
      <c r="N89" s="50"/>
      <c r="O89" s="1176"/>
      <c r="P89" s="262"/>
      <c r="Q89" s="1"/>
      <c r="S89" s="72"/>
      <c r="T89" s="72"/>
      <c r="U89" s="73"/>
      <c r="V89" s="74"/>
      <c r="W89" s="72"/>
      <c r="X89" s="72"/>
    </row>
    <row r="90" spans="1:25" x14ac:dyDescent="0.2">
      <c r="A90" s="48"/>
      <c r="B90" s="46" t="s">
        <v>45</v>
      </c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50"/>
      <c r="N90" s="50"/>
      <c r="O90" s="1176"/>
      <c r="P90" s="262"/>
      <c r="Q90" s="1"/>
      <c r="S90" s="72"/>
      <c r="T90" s="72"/>
      <c r="U90" s="73"/>
      <c r="V90" s="74"/>
      <c r="W90" s="72"/>
      <c r="X90" s="72"/>
    </row>
    <row r="91" spans="1:25" x14ac:dyDescent="0.2">
      <c r="A91" s="48"/>
      <c r="B91" s="46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50"/>
      <c r="N91" s="50"/>
      <c r="O91" s="1176"/>
      <c r="P91" s="262"/>
      <c r="Q91" s="1"/>
      <c r="S91" s="72"/>
      <c r="T91" s="72"/>
      <c r="U91" s="73"/>
      <c r="V91" s="74"/>
      <c r="W91" s="72"/>
      <c r="X91" s="72"/>
    </row>
    <row r="92" spans="1:25" ht="27" customHeight="1" x14ac:dyDescent="0.2">
      <c r="A92" s="48"/>
      <c r="B92" s="1246" t="s">
        <v>834</v>
      </c>
      <c r="C92" s="1247"/>
      <c r="D92" s="1247"/>
      <c r="E92" s="1247"/>
      <c r="F92" s="1247"/>
      <c r="G92" s="1247"/>
      <c r="H92" s="1247"/>
      <c r="I92" s="1248"/>
      <c r="J92" s="246" t="s">
        <v>146</v>
      </c>
      <c r="K92" s="246" t="s">
        <v>147</v>
      </c>
      <c r="L92" s="580"/>
      <c r="M92" s="580"/>
      <c r="N92" s="264" t="s">
        <v>47</v>
      </c>
      <c r="O92" s="1173" t="s">
        <v>455</v>
      </c>
      <c r="P92" s="247" t="s">
        <v>5</v>
      </c>
      <c r="Q92" s="1"/>
      <c r="S92" s="72"/>
      <c r="T92" s="72"/>
      <c r="U92" s="73"/>
      <c r="V92" s="74"/>
      <c r="W92" s="72"/>
      <c r="X92" s="72"/>
    </row>
    <row r="93" spans="1:25" ht="15" customHeight="1" x14ac:dyDescent="0.2">
      <c r="A93" s="48"/>
      <c r="B93" s="54" t="s">
        <v>462</v>
      </c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50"/>
      <c r="N93" s="50"/>
      <c r="O93" s="1176"/>
      <c r="P93" s="262"/>
      <c r="Q93" s="1"/>
      <c r="S93" s="72"/>
      <c r="T93" s="72"/>
      <c r="U93" s="73"/>
      <c r="V93" s="74"/>
      <c r="W93" s="72"/>
      <c r="X93" s="72"/>
    </row>
    <row r="94" spans="1:25" ht="15" customHeight="1" x14ac:dyDescent="0.2">
      <c r="A94" s="48"/>
      <c r="B94" s="54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50"/>
      <c r="N94" s="50"/>
      <c r="O94" s="1176"/>
      <c r="P94" s="262"/>
      <c r="Q94" s="1"/>
      <c r="S94" s="72"/>
      <c r="T94" s="72"/>
      <c r="U94" s="73"/>
      <c r="V94" s="74"/>
      <c r="W94" s="72"/>
      <c r="X94" s="72"/>
    </row>
    <row r="95" spans="1:25" x14ac:dyDescent="0.2">
      <c r="A95" s="48"/>
      <c r="B95" s="87" t="s">
        <v>81</v>
      </c>
      <c r="C95" s="46"/>
      <c r="D95" s="48"/>
      <c r="E95" s="48"/>
      <c r="F95" s="48"/>
      <c r="G95" s="48"/>
      <c r="H95" s="48"/>
      <c r="I95" s="48"/>
      <c r="J95" s="48"/>
      <c r="K95" s="48"/>
      <c r="L95" s="48"/>
      <c r="M95" s="50"/>
      <c r="N95" s="50"/>
      <c r="O95" s="1176"/>
      <c r="P95" s="262"/>
      <c r="Q95" s="1"/>
      <c r="S95" s="72"/>
      <c r="T95" s="72"/>
      <c r="U95" s="73"/>
      <c r="V95" s="74"/>
      <c r="W95" s="72"/>
      <c r="X95" s="72"/>
    </row>
    <row r="96" spans="1:25" x14ac:dyDescent="0.2">
      <c r="A96" s="48"/>
      <c r="B96" s="46"/>
      <c r="C96" s="1245" t="s">
        <v>96</v>
      </c>
      <c r="D96" s="1245"/>
      <c r="E96" s="1245"/>
      <c r="F96" s="1245"/>
      <c r="G96" s="1245"/>
      <c r="H96" s="1245"/>
      <c r="I96" s="1245"/>
      <c r="J96" s="252" t="s">
        <v>51</v>
      </c>
      <c r="K96" s="252" t="s">
        <v>51</v>
      </c>
      <c r="L96" s="330"/>
      <c r="M96" s="330"/>
      <c r="N96" s="253" t="s">
        <v>97</v>
      </c>
      <c r="O96" s="1177">
        <f>P96*0.7</f>
        <v>37.799999999999997</v>
      </c>
      <c r="P96" s="288">
        <v>54</v>
      </c>
      <c r="Q96" s="1"/>
      <c r="S96" s="72">
        <v>29.503629</v>
      </c>
      <c r="T96" s="72">
        <v>49.172715000000004</v>
      </c>
      <c r="U96" s="73"/>
      <c r="V96" s="74"/>
      <c r="W96" s="72">
        <f t="shared" ref="W96:W97" si="9">S96*1.03</f>
        <v>30.38873787</v>
      </c>
      <c r="X96" s="72">
        <f t="shared" ref="X96:X97" si="10">T96*1.03</f>
        <v>50.647896450000005</v>
      </c>
      <c r="Y96" s="77"/>
    </row>
    <row r="97" spans="1:31" x14ac:dyDescent="0.2">
      <c r="A97" s="48"/>
      <c r="B97" s="76"/>
      <c r="C97" s="1231" t="s">
        <v>98</v>
      </c>
      <c r="D97" s="1231"/>
      <c r="E97" s="1231"/>
      <c r="F97" s="1231"/>
      <c r="G97" s="1231"/>
      <c r="H97" s="1231"/>
      <c r="I97" s="1231"/>
      <c r="J97" s="252" t="s">
        <v>51</v>
      </c>
      <c r="K97" s="252" t="s">
        <v>51</v>
      </c>
      <c r="L97" s="330"/>
      <c r="M97" s="330"/>
      <c r="N97" s="253"/>
      <c r="O97" s="1177" t="s">
        <v>52</v>
      </c>
      <c r="P97" s="288" t="s">
        <v>52</v>
      </c>
      <c r="S97" s="72">
        <v>617</v>
      </c>
      <c r="T97" s="72">
        <v>823</v>
      </c>
      <c r="U97" s="73"/>
      <c r="V97" s="74"/>
      <c r="W97" s="72">
        <f t="shared" si="9"/>
        <v>635.51</v>
      </c>
      <c r="X97" s="72">
        <f t="shared" si="10"/>
        <v>847.69</v>
      </c>
      <c r="Y97" s="77"/>
    </row>
    <row r="98" spans="1:31" x14ac:dyDescent="0.2">
      <c r="A98" s="48"/>
      <c r="B98" s="46"/>
      <c r="C98" s="1245" t="s">
        <v>116</v>
      </c>
      <c r="D98" s="1245"/>
      <c r="E98" s="1245"/>
      <c r="F98" s="1245"/>
      <c r="G98" s="1245"/>
      <c r="H98" s="1245"/>
      <c r="I98" s="1245"/>
      <c r="J98" s="252"/>
      <c r="K98" s="252" t="s">
        <v>51</v>
      </c>
      <c r="L98" s="330"/>
      <c r="M98" s="330"/>
      <c r="N98" s="253">
        <v>614168</v>
      </c>
      <c r="O98" s="1177">
        <f>P98*0.7</f>
        <v>74.899999999999991</v>
      </c>
      <c r="P98" s="288">
        <v>107</v>
      </c>
      <c r="Q98" s="1"/>
      <c r="S98" s="72">
        <v>62</v>
      </c>
      <c r="T98" s="72">
        <v>104</v>
      </c>
      <c r="U98" s="73"/>
      <c r="V98" s="74"/>
      <c r="W98" s="72">
        <f t="shared" ref="W98:X100" si="11">S98*1.03</f>
        <v>63.86</v>
      </c>
      <c r="X98" s="72">
        <f t="shared" si="11"/>
        <v>107.12</v>
      </c>
      <c r="Y98" s="77"/>
    </row>
    <row r="99" spans="1:31" x14ac:dyDescent="0.2">
      <c r="A99" s="48"/>
      <c r="B99" s="46"/>
      <c r="C99" s="1245" t="s">
        <v>116</v>
      </c>
      <c r="D99" s="1245"/>
      <c r="E99" s="1245"/>
      <c r="F99" s="1245"/>
      <c r="G99" s="1245"/>
      <c r="H99" s="1245"/>
      <c r="I99" s="1245"/>
      <c r="J99" s="252" t="s">
        <v>51</v>
      </c>
      <c r="K99" s="252"/>
      <c r="L99" s="330"/>
      <c r="M99" s="330"/>
      <c r="N99" s="253">
        <v>614176</v>
      </c>
      <c r="O99" s="1177">
        <f t="shared" ref="O99:O100" si="12">P99*0.7</f>
        <v>74.899999999999991</v>
      </c>
      <c r="P99" s="288">
        <v>107</v>
      </c>
      <c r="Q99" s="1"/>
      <c r="S99" s="72"/>
      <c r="T99" s="72"/>
      <c r="U99" s="73"/>
      <c r="V99" s="74"/>
      <c r="W99" s="72"/>
      <c r="X99" s="72"/>
      <c r="Y99" s="77"/>
    </row>
    <row r="100" spans="1:31" x14ac:dyDescent="0.2">
      <c r="A100" s="48"/>
      <c r="B100" s="46"/>
      <c r="C100" s="1244" t="s">
        <v>118</v>
      </c>
      <c r="D100" s="1244"/>
      <c r="E100" s="1244"/>
      <c r="F100" s="1244"/>
      <c r="G100" s="1244"/>
      <c r="H100" s="1244"/>
      <c r="I100" s="1244"/>
      <c r="J100" s="252" t="s">
        <v>51</v>
      </c>
      <c r="K100" s="252"/>
      <c r="L100" s="330"/>
      <c r="M100" s="330"/>
      <c r="N100" s="756">
        <v>614521</v>
      </c>
      <c r="O100" s="1177">
        <f t="shared" si="12"/>
        <v>133</v>
      </c>
      <c r="P100" s="288">
        <v>190</v>
      </c>
      <c r="Q100" s="1"/>
      <c r="S100" s="72">
        <v>110</v>
      </c>
      <c r="T100" s="72">
        <v>184</v>
      </c>
      <c r="U100" s="73"/>
      <c r="V100" s="74"/>
      <c r="W100" s="72">
        <f t="shared" si="11"/>
        <v>113.3</v>
      </c>
      <c r="X100" s="72">
        <f t="shared" si="11"/>
        <v>189.52</v>
      </c>
      <c r="Y100" s="77"/>
    </row>
    <row r="101" spans="1:31" x14ac:dyDescent="0.2">
      <c r="A101" s="48"/>
      <c r="B101" s="46"/>
      <c r="C101" s="165"/>
      <c r="D101" s="55"/>
      <c r="E101" s="55"/>
      <c r="F101" s="55"/>
      <c r="G101" s="55"/>
      <c r="H101" s="56"/>
      <c r="I101" s="56"/>
      <c r="J101" s="56"/>
      <c r="K101" s="56"/>
      <c r="L101" s="56"/>
      <c r="M101" s="57"/>
      <c r="N101" s="57"/>
      <c r="O101" s="589"/>
      <c r="P101" s="281"/>
      <c r="Q101" s="1"/>
      <c r="S101" s="72"/>
      <c r="T101" s="72"/>
      <c r="U101" s="73"/>
      <c r="V101" s="74"/>
      <c r="W101" s="72"/>
      <c r="X101" s="72"/>
    </row>
    <row r="102" spans="1:31" x14ac:dyDescent="0.2">
      <c r="A102" s="48"/>
      <c r="B102" s="80" t="s">
        <v>120</v>
      </c>
      <c r="C102" s="166"/>
      <c r="D102" s="163"/>
      <c r="E102" s="163"/>
      <c r="F102" s="163"/>
      <c r="G102" s="163"/>
      <c r="H102" s="163"/>
      <c r="I102" s="163"/>
      <c r="J102" s="163"/>
      <c r="K102" s="163"/>
      <c r="L102" s="163"/>
      <c r="M102" s="164"/>
      <c r="N102" s="164"/>
      <c r="O102" s="1181"/>
      <c r="P102" s="745"/>
      <c r="Q102" s="1"/>
      <c r="S102" s="72"/>
      <c r="T102" s="72"/>
      <c r="U102" s="73"/>
      <c r="V102" s="74"/>
      <c r="W102" s="72"/>
      <c r="X102" s="72"/>
    </row>
    <row r="103" spans="1:31" x14ac:dyDescent="0.2">
      <c r="A103" s="48"/>
      <c r="B103" s="46"/>
      <c r="C103" s="1245" t="s">
        <v>122</v>
      </c>
      <c r="D103" s="1245"/>
      <c r="E103" s="1245"/>
      <c r="F103" s="1245"/>
      <c r="G103" s="1245"/>
      <c r="H103" s="1245"/>
      <c r="I103" s="1245"/>
      <c r="J103" s="252" t="s">
        <v>51</v>
      </c>
      <c r="K103" s="252" t="s">
        <v>51</v>
      </c>
      <c r="L103" s="330"/>
      <c r="M103" s="330"/>
      <c r="N103" s="253">
        <v>611100</v>
      </c>
      <c r="O103" s="1177">
        <f t="shared" ref="O103:O105" si="13">P103*0.7</f>
        <v>154</v>
      </c>
      <c r="P103" s="288">
        <v>220</v>
      </c>
      <c r="Q103" s="1"/>
      <c r="S103" s="72">
        <v>128</v>
      </c>
      <c r="T103" s="72">
        <v>214</v>
      </c>
      <c r="U103" s="73"/>
      <c r="V103" s="74"/>
      <c r="W103" s="72">
        <f t="shared" ref="W103:X105" si="14">S103*1.03</f>
        <v>131.84</v>
      </c>
      <c r="X103" s="72">
        <f t="shared" si="14"/>
        <v>220.42000000000002</v>
      </c>
      <c r="Y103" s="77"/>
    </row>
    <row r="104" spans="1:31" x14ac:dyDescent="0.2">
      <c r="A104" s="48"/>
      <c r="B104" s="46"/>
      <c r="C104" s="1245" t="s">
        <v>124</v>
      </c>
      <c r="D104" s="1245"/>
      <c r="E104" s="1245"/>
      <c r="F104" s="1245"/>
      <c r="G104" s="1245"/>
      <c r="H104" s="1245"/>
      <c r="I104" s="1245"/>
      <c r="J104" s="252" t="s">
        <v>51</v>
      </c>
      <c r="K104" s="252" t="s">
        <v>51</v>
      </c>
      <c r="L104" s="330"/>
      <c r="M104" s="330"/>
      <c r="N104" s="253">
        <v>626706</v>
      </c>
      <c r="O104" s="1177">
        <f t="shared" si="13"/>
        <v>798.69999999999993</v>
      </c>
      <c r="P104" s="288">
        <v>1141</v>
      </c>
      <c r="Q104" s="1"/>
      <c r="S104" s="72">
        <v>664.8</v>
      </c>
      <c r="T104" s="72">
        <v>1108</v>
      </c>
      <c r="U104" s="73"/>
      <c r="V104" s="74"/>
      <c r="W104" s="72">
        <f t="shared" si="14"/>
        <v>684.74399999999991</v>
      </c>
      <c r="X104" s="72">
        <f t="shared" si="14"/>
        <v>1141.24</v>
      </c>
      <c r="Y104" s="77"/>
    </row>
    <row r="105" spans="1:31" x14ac:dyDescent="0.2">
      <c r="A105" s="48"/>
      <c r="B105" s="76"/>
      <c r="C105" s="1245" t="s">
        <v>453</v>
      </c>
      <c r="D105" s="1245"/>
      <c r="E105" s="1245"/>
      <c r="F105" s="1245"/>
      <c r="G105" s="1245"/>
      <c r="H105" s="1245"/>
      <c r="I105" s="1245"/>
      <c r="J105" s="252" t="s">
        <v>51</v>
      </c>
      <c r="K105" s="252" t="s">
        <v>51</v>
      </c>
      <c r="L105" s="581"/>
      <c r="M105" s="582"/>
      <c r="N105" s="253" t="s">
        <v>110</v>
      </c>
      <c r="O105" s="1177">
        <f t="shared" si="13"/>
        <v>45.5</v>
      </c>
      <c r="P105" s="288">
        <v>65</v>
      </c>
      <c r="Q105" s="1"/>
      <c r="S105" s="72">
        <v>39.338172</v>
      </c>
      <c r="T105" s="72">
        <v>65.56362</v>
      </c>
      <c r="U105" s="73"/>
      <c r="V105" s="74"/>
      <c r="W105" s="72">
        <f t="shared" si="14"/>
        <v>40.518317160000002</v>
      </c>
      <c r="X105" s="72">
        <f t="shared" si="14"/>
        <v>67.530528599999997</v>
      </c>
      <c r="Y105" s="77"/>
    </row>
    <row r="106" spans="1:31" x14ac:dyDescent="0.2">
      <c r="A106" s="89"/>
      <c r="B106" s="90"/>
      <c r="C106" s="89"/>
      <c r="D106" s="89"/>
      <c r="E106" s="89"/>
      <c r="F106" s="89"/>
      <c r="G106" s="89"/>
      <c r="H106" s="89"/>
      <c r="I106" s="89"/>
      <c r="J106" s="12"/>
      <c r="K106" s="12"/>
      <c r="L106" s="12"/>
      <c r="M106" s="12"/>
      <c r="N106" s="2"/>
      <c r="O106" s="224"/>
      <c r="P106" s="220"/>
      <c r="Q106" s="1"/>
      <c r="S106" s="72"/>
      <c r="T106" s="72"/>
      <c r="U106" s="73"/>
      <c r="V106" s="74"/>
      <c r="W106" s="72"/>
      <c r="X106" s="72"/>
    </row>
    <row r="107" spans="1:31" s="5" customFormat="1" ht="24" customHeight="1" x14ac:dyDescent="0.2">
      <c r="A107" s="89"/>
      <c r="B107" s="91" t="s">
        <v>128</v>
      </c>
      <c r="C107" s="92"/>
      <c r="D107" s="92"/>
      <c r="E107" s="92"/>
      <c r="F107" s="92"/>
      <c r="G107" s="92"/>
      <c r="H107" s="93"/>
      <c r="I107" s="93"/>
      <c r="J107" s="246" t="s">
        <v>146</v>
      </c>
      <c r="K107" s="246" t="s">
        <v>147</v>
      </c>
      <c r="L107" s="580"/>
      <c r="M107" s="580"/>
      <c r="N107" s="246" t="s">
        <v>4</v>
      </c>
      <c r="O107" s="1173" t="s">
        <v>455</v>
      </c>
      <c r="P107" s="247" t="s">
        <v>5</v>
      </c>
      <c r="Q107" s="1"/>
      <c r="R107" s="48"/>
      <c r="S107" s="94"/>
      <c r="T107" s="94"/>
      <c r="U107" s="95"/>
      <c r="V107" s="96"/>
      <c r="W107" s="94"/>
      <c r="X107" s="94"/>
    </row>
    <row r="108" spans="1:31" s="5" customFormat="1" x14ac:dyDescent="0.2">
      <c r="A108" s="89"/>
      <c r="B108" s="97"/>
      <c r="C108" s="98"/>
      <c r="D108" s="99"/>
      <c r="E108" s="99"/>
      <c r="F108" s="99"/>
      <c r="G108" s="99"/>
      <c r="H108" s="99"/>
      <c r="I108" s="99"/>
      <c r="J108" s="12"/>
      <c r="K108" s="12"/>
      <c r="L108" s="12"/>
      <c r="M108" s="12"/>
      <c r="N108" s="2"/>
      <c r="O108" s="224"/>
      <c r="P108" s="220"/>
      <c r="Q108" s="1"/>
      <c r="R108" s="48"/>
      <c r="S108" s="94"/>
      <c r="T108" s="94"/>
      <c r="U108" s="95"/>
      <c r="V108" s="96"/>
      <c r="W108" s="94"/>
      <c r="X108" s="94"/>
    </row>
    <row r="109" spans="1:31" s="575" customFormat="1" x14ac:dyDescent="0.2">
      <c r="A109" s="100"/>
      <c r="B109" s="90"/>
      <c r="C109" s="1236" t="s">
        <v>127</v>
      </c>
      <c r="D109" s="1237"/>
      <c r="E109" s="1237"/>
      <c r="F109" s="1237"/>
      <c r="G109" s="1237"/>
      <c r="H109" s="1237"/>
      <c r="I109" s="1237"/>
      <c r="J109" s="746" t="s">
        <v>51</v>
      </c>
      <c r="K109" s="759" t="s">
        <v>51</v>
      </c>
      <c r="L109" s="576"/>
      <c r="M109" s="577"/>
      <c r="N109" s="577">
        <v>4768</v>
      </c>
      <c r="O109" s="1177">
        <f t="shared" ref="O109:O126" si="15">P109*0.7</f>
        <v>1011.4999999999999</v>
      </c>
      <c r="P109" s="331">
        <v>1445</v>
      </c>
      <c r="Q109" s="22"/>
      <c r="R109" s="46"/>
      <c r="S109" s="572"/>
      <c r="T109" s="572"/>
      <c r="U109" s="573"/>
      <c r="V109" s="574"/>
      <c r="W109" s="572"/>
      <c r="X109" s="572"/>
      <c r="AE109" s="160"/>
    </row>
    <row r="110" spans="1:31" s="575" customFormat="1" x14ac:dyDescent="0.2">
      <c r="A110" s="100"/>
      <c r="B110" s="90"/>
      <c r="C110" s="1201" t="s">
        <v>135</v>
      </c>
      <c r="D110" s="1202"/>
      <c r="E110" s="1202"/>
      <c r="F110" s="1202"/>
      <c r="G110" s="1202"/>
      <c r="H110" s="1202"/>
      <c r="I110" s="1202"/>
      <c r="J110" s="749"/>
      <c r="K110" s="760"/>
      <c r="L110" s="578"/>
      <c r="M110" s="579"/>
      <c r="N110" s="761"/>
      <c r="O110" s="1182"/>
      <c r="P110" s="743"/>
      <c r="Q110" s="22"/>
      <c r="R110" s="46"/>
      <c r="S110" s="572"/>
      <c r="T110" s="572"/>
      <c r="U110" s="573"/>
      <c r="V110" s="574"/>
      <c r="W110" s="572"/>
      <c r="X110" s="572"/>
      <c r="AE110" s="160"/>
    </row>
    <row r="111" spans="1:31" s="575" customFormat="1" x14ac:dyDescent="0.2">
      <c r="A111" s="100"/>
      <c r="B111" s="90"/>
      <c r="C111" s="1198" t="s">
        <v>586</v>
      </c>
      <c r="D111" s="1199"/>
      <c r="E111" s="1199"/>
      <c r="F111" s="1199"/>
      <c r="G111" s="1199"/>
      <c r="H111" s="1199"/>
      <c r="I111" s="1200"/>
      <c r="J111" s="742" t="s">
        <v>51</v>
      </c>
      <c r="K111" s="762" t="s">
        <v>51</v>
      </c>
      <c r="L111" s="763"/>
      <c r="M111" s="585"/>
      <c r="N111" s="761">
        <v>4257</v>
      </c>
      <c r="O111" s="1177">
        <f t="shared" si="15"/>
        <v>693</v>
      </c>
      <c r="P111" s="743">
        <v>990</v>
      </c>
      <c r="Q111" s="22"/>
      <c r="R111" s="46"/>
      <c r="S111" s="572"/>
      <c r="T111" s="572"/>
      <c r="U111" s="573"/>
      <c r="V111" s="574"/>
      <c r="W111" s="572"/>
      <c r="X111" s="572"/>
      <c r="AE111" s="160"/>
    </row>
    <row r="112" spans="1:31" s="575" customFormat="1" x14ac:dyDescent="0.2">
      <c r="A112" s="100"/>
      <c r="B112" s="90"/>
      <c r="C112" s="1198" t="s">
        <v>136</v>
      </c>
      <c r="D112" s="1199"/>
      <c r="E112" s="1199"/>
      <c r="F112" s="1199"/>
      <c r="G112" s="1199"/>
      <c r="H112" s="1199"/>
      <c r="I112" s="1200"/>
      <c r="J112" s="253" t="s">
        <v>51</v>
      </c>
      <c r="K112" s="253" t="s">
        <v>51</v>
      </c>
      <c r="L112" s="253" t="s">
        <v>528</v>
      </c>
      <c r="M112" s="253" t="s">
        <v>528</v>
      </c>
      <c r="N112" s="253">
        <v>3495</v>
      </c>
      <c r="O112" s="1177">
        <f t="shared" si="15"/>
        <v>441</v>
      </c>
      <c r="P112" s="567">
        <v>630</v>
      </c>
      <c r="Q112" s="22"/>
      <c r="R112" s="46"/>
      <c r="S112" s="572"/>
      <c r="T112" s="572"/>
      <c r="U112" s="573"/>
      <c r="V112" s="574"/>
      <c r="W112" s="572"/>
      <c r="X112" s="572"/>
      <c r="AE112" s="160"/>
    </row>
    <row r="113" spans="1:32" s="575" customFormat="1" x14ac:dyDescent="0.2">
      <c r="A113" s="100"/>
      <c r="B113" s="90"/>
      <c r="C113" s="1198" t="s">
        <v>1194</v>
      </c>
      <c r="D113" s="1199"/>
      <c r="E113" s="1199"/>
      <c r="F113" s="1199"/>
      <c r="G113" s="1199"/>
      <c r="H113" s="1199"/>
      <c r="I113" s="1200"/>
      <c r="J113" s="253" t="s">
        <v>51</v>
      </c>
      <c r="K113" s="253" t="s">
        <v>51</v>
      </c>
      <c r="L113" s="253" t="s">
        <v>528</v>
      </c>
      <c r="M113" s="253" t="s">
        <v>528</v>
      </c>
      <c r="N113" s="253">
        <v>4821</v>
      </c>
      <c r="O113" s="1177">
        <f t="shared" si="15"/>
        <v>283.5</v>
      </c>
      <c r="P113" s="567">
        <v>405</v>
      </c>
      <c r="Q113" s="22"/>
      <c r="R113" s="568"/>
      <c r="S113" s="569">
        <v>225</v>
      </c>
      <c r="T113" s="569">
        <v>1.8</v>
      </c>
      <c r="U113" s="569">
        <f>S113*T113</f>
        <v>405</v>
      </c>
      <c r="V113" s="574"/>
      <c r="W113" s="572"/>
      <c r="X113" s="572"/>
      <c r="AE113" s="160"/>
    </row>
    <row r="114" spans="1:32" s="160" customFormat="1" x14ac:dyDescent="0.2">
      <c r="A114" s="597"/>
      <c r="B114" s="598"/>
      <c r="C114" s="1231" t="s">
        <v>1196</v>
      </c>
      <c r="D114" s="1231"/>
      <c r="E114" s="1231"/>
      <c r="F114" s="1231"/>
      <c r="G114" s="1231"/>
      <c r="H114" s="1231"/>
      <c r="I114" s="1231"/>
      <c r="J114" s="253" t="s">
        <v>51</v>
      </c>
      <c r="K114" s="253" t="s">
        <v>51</v>
      </c>
      <c r="L114" s="253" t="s">
        <v>528</v>
      </c>
      <c r="M114" s="257" t="s">
        <v>528</v>
      </c>
      <c r="N114" s="253">
        <v>3857</v>
      </c>
      <c r="O114" s="1177">
        <f t="shared" si="15"/>
        <v>756</v>
      </c>
      <c r="P114" s="567">
        <v>1080</v>
      </c>
      <c r="Q114" s="22"/>
      <c r="R114" s="568"/>
      <c r="S114" s="569" t="s">
        <v>1195</v>
      </c>
      <c r="T114" s="569"/>
      <c r="U114" s="600"/>
      <c r="V114" s="601"/>
      <c r="W114" s="599"/>
      <c r="X114" s="599"/>
      <c r="AF114" s="575"/>
    </row>
    <row r="115" spans="1:32" x14ac:dyDescent="0.2">
      <c r="A115" s="89"/>
      <c r="B115" s="100"/>
      <c r="C115" s="1236" t="s">
        <v>1197</v>
      </c>
      <c r="D115" s="1237"/>
      <c r="E115" s="1237"/>
      <c r="F115" s="1237"/>
      <c r="G115" s="1237"/>
      <c r="H115" s="1237"/>
      <c r="I115" s="1238"/>
      <c r="J115" s="746" t="s">
        <v>51</v>
      </c>
      <c r="K115" s="746" t="s">
        <v>51</v>
      </c>
      <c r="L115" s="746" t="s">
        <v>528</v>
      </c>
      <c r="M115" s="746" t="s">
        <v>528</v>
      </c>
      <c r="N115" s="746">
        <v>3502</v>
      </c>
      <c r="O115" s="1177">
        <f t="shared" si="15"/>
        <v>480.9</v>
      </c>
      <c r="P115" s="1183">
        <v>687</v>
      </c>
      <c r="Q115" s="22"/>
      <c r="R115" s="568"/>
      <c r="S115" s="569">
        <v>382</v>
      </c>
      <c r="T115" s="72"/>
      <c r="U115" s="73"/>
      <c r="V115" s="74"/>
      <c r="W115" s="72"/>
      <c r="X115" s="72"/>
      <c r="AE115" s="160"/>
      <c r="AF115" s="575"/>
    </row>
    <row r="116" spans="1:32" ht="12.75" customHeight="1" x14ac:dyDescent="0.2">
      <c r="A116" s="89"/>
      <c r="C116" s="1201" t="s">
        <v>1198</v>
      </c>
      <c r="D116" s="1202"/>
      <c r="E116" s="1202"/>
      <c r="F116" s="1202"/>
      <c r="G116" s="1202"/>
      <c r="H116" s="1202"/>
      <c r="I116" s="1203"/>
      <c r="J116" s="749"/>
      <c r="K116" s="749"/>
      <c r="L116" s="749"/>
      <c r="M116" s="742"/>
      <c r="N116" s="742"/>
      <c r="O116" s="1177"/>
      <c r="P116" s="755"/>
      <c r="Q116" s="22"/>
      <c r="R116" s="568"/>
      <c r="S116" s="569"/>
      <c r="T116" s="72"/>
      <c r="U116" s="73"/>
      <c r="V116" s="74"/>
      <c r="W116" s="72"/>
      <c r="X116" s="72"/>
      <c r="AE116" s="160"/>
      <c r="AF116" s="575"/>
    </row>
    <row r="117" spans="1:32" x14ac:dyDescent="0.2">
      <c r="A117" s="1"/>
      <c r="C117" s="1188" t="s">
        <v>1172</v>
      </c>
      <c r="D117" s="1188"/>
      <c r="E117" s="1188"/>
      <c r="F117" s="1188"/>
      <c r="G117" s="1188"/>
      <c r="H117" s="1188"/>
      <c r="I117" s="1188"/>
      <c r="J117" s="257" t="s">
        <v>51</v>
      </c>
      <c r="K117" s="257" t="s">
        <v>51</v>
      </c>
      <c r="L117" s="257"/>
      <c r="M117" s="257"/>
      <c r="N117" s="746" t="s">
        <v>1173</v>
      </c>
      <c r="O117" s="1177">
        <f t="shared" si="15"/>
        <v>94.5</v>
      </c>
      <c r="P117" s="751">
        <v>135</v>
      </c>
      <c r="S117" s="51">
        <v>75</v>
      </c>
      <c r="T117" s="72"/>
      <c r="U117" s="73"/>
      <c r="V117" s="74"/>
      <c r="W117" s="72"/>
      <c r="X117" s="72"/>
      <c r="AE117" s="160"/>
      <c r="AF117" s="575"/>
    </row>
    <row r="118" spans="1:32" x14ac:dyDescent="0.2">
      <c r="A118" s="1"/>
      <c r="C118" s="1188" t="s">
        <v>1199</v>
      </c>
      <c r="D118" s="1188"/>
      <c r="E118" s="1188"/>
      <c r="F118" s="1188"/>
      <c r="G118" s="1188"/>
      <c r="H118" s="1188"/>
      <c r="I118" s="1188"/>
      <c r="J118" s="257" t="s">
        <v>51</v>
      </c>
      <c r="K118" s="257" t="s">
        <v>51</v>
      </c>
      <c r="L118" s="257"/>
      <c r="M118" s="257"/>
      <c r="N118" s="746">
        <v>3732</v>
      </c>
      <c r="O118" s="1177">
        <f t="shared" si="15"/>
        <v>107.1</v>
      </c>
      <c r="P118" s="751">
        <v>153</v>
      </c>
      <c r="S118" s="51">
        <v>85</v>
      </c>
      <c r="T118" s="72"/>
      <c r="U118" s="73"/>
      <c r="V118" s="74"/>
      <c r="W118" s="72"/>
      <c r="X118" s="72"/>
      <c r="AE118" s="160"/>
      <c r="AF118" s="575"/>
    </row>
    <row r="119" spans="1:32" x14ac:dyDescent="0.2">
      <c r="A119" s="1"/>
      <c r="C119" s="1188" t="s">
        <v>1175</v>
      </c>
      <c r="D119" s="1188"/>
      <c r="E119" s="1188"/>
      <c r="F119" s="1188"/>
      <c r="G119" s="1188"/>
      <c r="H119" s="1188"/>
      <c r="I119" s="1188"/>
      <c r="J119" s="257" t="s">
        <v>51</v>
      </c>
      <c r="K119" s="257" t="s">
        <v>51</v>
      </c>
      <c r="L119" s="257"/>
      <c r="M119" s="257"/>
      <c r="N119" s="746">
        <v>4771</v>
      </c>
      <c r="O119" s="1177">
        <f t="shared" si="15"/>
        <v>251.99999999999997</v>
      </c>
      <c r="P119" s="751">
        <v>360</v>
      </c>
      <c r="S119" s="51">
        <v>200</v>
      </c>
      <c r="T119" s="72"/>
      <c r="U119" s="73"/>
      <c r="V119" s="74"/>
      <c r="W119" s="72"/>
      <c r="X119" s="72"/>
      <c r="AE119" s="160"/>
      <c r="AF119" s="575"/>
    </row>
    <row r="120" spans="1:32" x14ac:dyDescent="0.2">
      <c r="A120" s="1"/>
      <c r="B120" s="6"/>
      <c r="C120" s="1188" t="s">
        <v>1176</v>
      </c>
      <c r="D120" s="1188"/>
      <c r="E120" s="1188"/>
      <c r="F120" s="1188"/>
      <c r="G120" s="1188"/>
      <c r="H120" s="1188"/>
      <c r="I120" s="1188"/>
      <c r="J120" s="257" t="s">
        <v>51</v>
      </c>
      <c r="K120" s="257" t="s">
        <v>51</v>
      </c>
      <c r="L120" s="257"/>
      <c r="M120" s="257"/>
      <c r="N120" s="746">
        <v>3511</v>
      </c>
      <c r="O120" s="1177">
        <f t="shared" si="15"/>
        <v>441</v>
      </c>
      <c r="P120" s="751">
        <v>630</v>
      </c>
      <c r="S120" s="51">
        <v>350</v>
      </c>
      <c r="T120" s="72"/>
      <c r="U120" s="73"/>
      <c r="V120" s="74"/>
      <c r="W120" s="72"/>
      <c r="X120" s="72"/>
      <c r="AE120" s="160"/>
      <c r="AF120" s="575"/>
    </row>
    <row r="121" spans="1:32" x14ac:dyDescent="0.2">
      <c r="C121" s="1188" t="s">
        <v>598</v>
      </c>
      <c r="D121" s="1188"/>
      <c r="E121" s="1188"/>
      <c r="F121" s="1188"/>
      <c r="G121" s="1188"/>
      <c r="H121" s="1188"/>
      <c r="I121" s="1188"/>
      <c r="J121" s="257" t="s">
        <v>51</v>
      </c>
      <c r="K121" s="257" t="s">
        <v>51</v>
      </c>
      <c r="L121" s="257"/>
      <c r="M121" s="257"/>
      <c r="N121" s="746">
        <v>4815</v>
      </c>
      <c r="O121" s="1177">
        <f t="shared" si="15"/>
        <v>94.5</v>
      </c>
      <c r="P121" s="751">
        <v>135</v>
      </c>
      <c r="Q121" s="160"/>
      <c r="R121" s="591"/>
      <c r="S121" s="591">
        <v>75</v>
      </c>
      <c r="T121" s="569">
        <v>1.8</v>
      </c>
      <c r="U121" s="569">
        <f>S121*T121</f>
        <v>135</v>
      </c>
      <c r="V121" s="591"/>
      <c r="W121" s="72"/>
      <c r="X121" s="72"/>
      <c r="AE121" s="160"/>
      <c r="AF121" s="575"/>
    </row>
    <row r="122" spans="1:32" x14ac:dyDescent="0.2">
      <c r="C122" s="1188" t="s">
        <v>1200</v>
      </c>
      <c r="D122" s="1188"/>
      <c r="E122" s="1188"/>
      <c r="F122" s="1188"/>
      <c r="G122" s="1188"/>
      <c r="H122" s="1188"/>
      <c r="I122" s="1188"/>
      <c r="J122" s="257" t="s">
        <v>51</v>
      </c>
      <c r="K122" s="257" t="s">
        <v>51</v>
      </c>
      <c r="L122" s="257"/>
      <c r="M122" s="257"/>
      <c r="N122" s="746">
        <v>3506</v>
      </c>
      <c r="O122" s="1177">
        <f t="shared" si="15"/>
        <v>503.99999999999994</v>
      </c>
      <c r="P122" s="751">
        <v>720</v>
      </c>
      <c r="S122" s="51">
        <v>400</v>
      </c>
      <c r="T122" s="72"/>
      <c r="U122" s="73"/>
      <c r="V122" s="74"/>
      <c r="W122" s="72"/>
      <c r="X122" s="72"/>
      <c r="AE122" s="160"/>
      <c r="AF122" s="575"/>
    </row>
    <row r="123" spans="1:32" x14ac:dyDescent="0.2">
      <c r="C123" s="1198" t="s">
        <v>1201</v>
      </c>
      <c r="D123" s="1199"/>
      <c r="E123" s="1199"/>
      <c r="F123" s="1199"/>
      <c r="G123" s="1199"/>
      <c r="H123" s="1199"/>
      <c r="I123" s="1200"/>
      <c r="J123" s="253" t="s">
        <v>51</v>
      </c>
      <c r="K123" s="253" t="s">
        <v>51</v>
      </c>
      <c r="L123" s="253"/>
      <c r="M123" s="253"/>
      <c r="N123" s="253">
        <v>4828</v>
      </c>
      <c r="O123" s="1177">
        <f t="shared" si="15"/>
        <v>338.79999999999995</v>
      </c>
      <c r="P123" s="567">
        <v>484</v>
      </c>
      <c r="Q123" s="22"/>
      <c r="R123" s="568"/>
      <c r="S123" s="569">
        <v>269</v>
      </c>
      <c r="T123" s="72"/>
      <c r="U123" s="73"/>
      <c r="V123" s="74"/>
      <c r="W123" s="72"/>
      <c r="X123" s="72"/>
      <c r="AE123" s="160"/>
      <c r="AF123" s="575"/>
    </row>
    <row r="124" spans="1:32" x14ac:dyDescent="0.2">
      <c r="C124" s="1198" t="s">
        <v>1216</v>
      </c>
      <c r="D124" s="1199"/>
      <c r="E124" s="1199"/>
      <c r="F124" s="1199"/>
      <c r="G124" s="1199"/>
      <c r="H124" s="1199"/>
      <c r="I124" s="1200"/>
      <c r="J124" s="253" t="s">
        <v>51</v>
      </c>
      <c r="K124" s="253" t="s">
        <v>51</v>
      </c>
      <c r="L124" s="253"/>
      <c r="M124" s="253"/>
      <c r="N124" s="253">
        <v>4626</v>
      </c>
      <c r="O124" s="1177">
        <f t="shared" si="15"/>
        <v>2425.5</v>
      </c>
      <c r="P124" s="567">
        <v>3465</v>
      </c>
      <c r="S124" s="72"/>
      <c r="T124" s="72"/>
      <c r="U124" s="73"/>
      <c r="V124" s="74"/>
      <c r="W124" s="72"/>
      <c r="X124" s="72"/>
      <c r="AE124" s="160"/>
      <c r="AF124" s="575"/>
    </row>
    <row r="125" spans="1:32" x14ac:dyDescent="0.2">
      <c r="C125" s="1198" t="s">
        <v>1211</v>
      </c>
      <c r="D125" s="1199"/>
      <c r="E125" s="1199"/>
      <c r="F125" s="1199"/>
      <c r="G125" s="1199"/>
      <c r="H125" s="1199"/>
      <c r="I125" s="1200"/>
      <c r="J125" s="253" t="s">
        <v>51</v>
      </c>
      <c r="K125" s="253" t="s">
        <v>51</v>
      </c>
      <c r="L125" s="253"/>
      <c r="M125" s="253"/>
      <c r="N125" s="253">
        <v>5029</v>
      </c>
      <c r="O125" s="1177">
        <f t="shared" si="15"/>
        <v>157.5</v>
      </c>
      <c r="P125" s="567">
        <v>225</v>
      </c>
      <c r="S125" s="72"/>
      <c r="T125" s="72"/>
      <c r="U125" s="73"/>
      <c r="V125" s="74"/>
      <c r="W125" s="72"/>
      <c r="X125" s="72"/>
      <c r="AE125" s="160"/>
      <c r="AF125" s="575"/>
    </row>
    <row r="126" spans="1:32" x14ac:dyDescent="0.2">
      <c r="C126" s="1198" t="s">
        <v>1528</v>
      </c>
      <c r="D126" s="1199"/>
      <c r="E126" s="1199"/>
      <c r="F126" s="1199"/>
      <c r="G126" s="1199"/>
      <c r="H126" s="1199"/>
      <c r="I126" s="1200"/>
      <c r="J126" s="253" t="s">
        <v>51</v>
      </c>
      <c r="K126" s="253" t="s">
        <v>51</v>
      </c>
      <c r="L126" s="253"/>
      <c r="M126" s="253"/>
      <c r="N126" s="253">
        <v>3949</v>
      </c>
      <c r="O126" s="1177">
        <f t="shared" si="15"/>
        <v>4826.5</v>
      </c>
      <c r="P126" s="567">
        <v>6895</v>
      </c>
      <c r="S126" s="72"/>
      <c r="T126" s="72"/>
      <c r="U126" s="73"/>
      <c r="V126" s="74"/>
      <c r="W126" s="72"/>
      <c r="X126" s="72"/>
      <c r="AE126" s="160"/>
      <c r="AF126" s="575"/>
    </row>
    <row r="127" spans="1:32" x14ac:dyDescent="0.2">
      <c r="S127" s="72"/>
      <c r="T127" s="72"/>
      <c r="U127" s="73"/>
      <c r="V127" s="74"/>
      <c r="W127" s="72"/>
      <c r="X127" s="72"/>
    </row>
    <row r="128" spans="1:32" x14ac:dyDescent="0.2">
      <c r="B128" s="1232" t="s">
        <v>461</v>
      </c>
      <c r="C128" s="1232"/>
      <c r="D128" s="1232"/>
      <c r="E128" s="1232"/>
      <c r="F128" s="1232"/>
      <c r="G128" s="1232"/>
      <c r="H128" s="1232"/>
      <c r="I128" s="1232"/>
      <c r="J128" s="1232"/>
      <c r="K128" s="1232"/>
      <c r="L128" s="1232"/>
      <c r="M128" s="1232"/>
      <c r="N128" s="1232"/>
      <c r="O128" s="1232"/>
      <c r="P128" s="1232"/>
      <c r="S128" s="72"/>
      <c r="T128" s="72"/>
      <c r="U128" s="73"/>
      <c r="V128" s="74"/>
      <c r="W128" s="72"/>
      <c r="X128" s="72"/>
    </row>
    <row r="129" spans="2:24" x14ac:dyDescent="0.2">
      <c r="B129" s="1013" t="s">
        <v>452</v>
      </c>
      <c r="C129" s="6"/>
      <c r="D129" s="6"/>
      <c r="E129" s="6"/>
      <c r="F129" s="268"/>
      <c r="G129" s="268"/>
      <c r="H129" s="268"/>
      <c r="I129" s="1"/>
      <c r="J129" s="1"/>
      <c r="K129" s="1"/>
      <c r="L129" s="1"/>
      <c r="M129" s="2"/>
      <c r="N129" s="2"/>
      <c r="O129" s="224"/>
      <c r="P129" s="225"/>
      <c r="S129" s="72"/>
      <c r="T129" s="72"/>
      <c r="U129" s="73"/>
      <c r="V129" s="74"/>
      <c r="W129" s="72"/>
      <c r="X129" s="72"/>
    </row>
    <row r="130" spans="2:24" x14ac:dyDescent="0.2">
      <c r="B130" s="1013"/>
      <c r="C130" s="268"/>
      <c r="D130" s="268"/>
      <c r="E130" s="268"/>
      <c r="F130" s="268"/>
      <c r="G130" s="268"/>
      <c r="H130" s="60"/>
      <c r="I130" s="61"/>
      <c r="J130" s="61"/>
      <c r="K130" s="61"/>
      <c r="L130" s="61"/>
      <c r="M130" s="62"/>
      <c r="N130" s="62"/>
      <c r="O130" s="1132"/>
      <c r="P130" s="237"/>
      <c r="S130" s="72"/>
      <c r="T130" s="72"/>
      <c r="U130" s="73"/>
      <c r="V130" s="74"/>
      <c r="W130" s="72"/>
      <c r="X130" s="72"/>
    </row>
    <row r="131" spans="2:24" x14ac:dyDescent="0.2">
      <c r="B131" s="1013" t="s">
        <v>460</v>
      </c>
      <c r="C131" s="59"/>
      <c r="D131" s="60"/>
      <c r="E131" s="60"/>
      <c r="F131" s="60"/>
      <c r="G131" s="60"/>
      <c r="H131" s="60"/>
      <c r="I131" s="61"/>
      <c r="J131" s="61"/>
      <c r="K131" s="61"/>
      <c r="L131" s="61"/>
      <c r="M131" s="62"/>
      <c r="N131" s="62"/>
      <c r="O131" s="1132"/>
      <c r="P131" s="237"/>
      <c r="S131" s="72"/>
      <c r="T131" s="72"/>
      <c r="U131" s="73"/>
      <c r="V131" s="74"/>
      <c r="W131" s="72"/>
      <c r="X131" s="72"/>
    </row>
    <row r="132" spans="2:24" x14ac:dyDescent="0.2">
      <c r="S132" s="72"/>
      <c r="T132" s="72"/>
      <c r="U132" s="73"/>
      <c r="V132" s="74"/>
      <c r="W132" s="72"/>
      <c r="X132" s="72"/>
    </row>
    <row r="133" spans="2:24" x14ac:dyDescent="0.2">
      <c r="S133" s="72"/>
      <c r="T133" s="72"/>
      <c r="U133" s="73"/>
      <c r="V133" s="74"/>
      <c r="W133" s="72"/>
      <c r="X133" s="72"/>
    </row>
    <row r="134" spans="2:24" x14ac:dyDescent="0.2">
      <c r="S134" s="72"/>
      <c r="T134" s="72"/>
      <c r="U134" s="73"/>
      <c r="V134" s="74"/>
      <c r="W134" s="72"/>
      <c r="X134" s="72"/>
    </row>
    <row r="135" spans="2:24" x14ac:dyDescent="0.2">
      <c r="S135" s="72"/>
      <c r="T135" s="72"/>
      <c r="U135" s="73"/>
      <c r="V135" s="74"/>
      <c r="W135" s="72"/>
      <c r="X135" s="72"/>
    </row>
    <row r="136" spans="2:24" x14ac:dyDescent="0.2">
      <c r="S136" s="72"/>
      <c r="T136" s="72"/>
      <c r="U136" s="73"/>
      <c r="V136" s="74"/>
      <c r="W136" s="72"/>
      <c r="X136" s="72"/>
    </row>
    <row r="137" spans="2:24" x14ac:dyDescent="0.2">
      <c r="S137" s="72"/>
      <c r="T137" s="72"/>
      <c r="U137" s="73"/>
      <c r="V137" s="74"/>
      <c r="W137" s="72"/>
      <c r="X137" s="72"/>
    </row>
    <row r="138" spans="2:24" x14ac:dyDescent="0.2">
      <c r="S138" s="72"/>
      <c r="T138" s="72"/>
      <c r="U138" s="73"/>
      <c r="V138" s="74"/>
      <c r="W138" s="72"/>
      <c r="X138" s="72"/>
    </row>
    <row r="139" spans="2:24" x14ac:dyDescent="0.2">
      <c r="S139" s="72"/>
      <c r="T139" s="72"/>
      <c r="U139" s="73"/>
      <c r="V139" s="74"/>
      <c r="W139" s="72"/>
      <c r="X139" s="72"/>
    </row>
    <row r="140" spans="2:24" x14ac:dyDescent="0.2">
      <c r="B140" s="1232"/>
      <c r="C140" s="1232"/>
      <c r="D140" s="1232"/>
      <c r="E140" s="1232"/>
      <c r="F140" s="1232"/>
      <c r="G140" s="1232"/>
      <c r="H140" s="1232"/>
      <c r="I140" s="1232"/>
      <c r="J140" s="1232"/>
      <c r="K140" s="1232"/>
      <c r="L140" s="1232"/>
      <c r="M140" s="1232"/>
      <c r="N140" s="1232"/>
      <c r="O140" s="1232"/>
      <c r="P140" s="1232"/>
      <c r="S140" s="72"/>
      <c r="T140" s="72"/>
      <c r="U140" s="73"/>
      <c r="V140" s="74"/>
      <c r="W140" s="72"/>
      <c r="X140" s="72"/>
    </row>
    <row r="141" spans="2:24" x14ac:dyDescent="0.2">
      <c r="B141" s="58"/>
      <c r="C141" s="6"/>
      <c r="D141" s="6"/>
      <c r="E141" s="6"/>
      <c r="F141" s="8"/>
      <c r="G141" s="8"/>
      <c r="H141" s="8"/>
      <c r="I141" s="1"/>
      <c r="J141" s="1"/>
      <c r="K141" s="1"/>
      <c r="L141" s="1"/>
      <c r="M141" s="2"/>
      <c r="N141" s="2"/>
      <c r="O141" s="224"/>
      <c r="P141" s="225"/>
      <c r="S141" s="72"/>
      <c r="T141" s="72"/>
      <c r="U141" s="73"/>
      <c r="V141" s="74"/>
      <c r="W141" s="72"/>
      <c r="X141" s="72"/>
    </row>
    <row r="142" spans="2:24" x14ac:dyDescent="0.2">
      <c r="B142" s="58"/>
      <c r="C142" s="8"/>
      <c r="D142" s="8"/>
      <c r="E142" s="8"/>
      <c r="F142" s="8"/>
      <c r="G142" s="8"/>
      <c r="H142" s="60"/>
      <c r="I142" s="61"/>
      <c r="J142" s="61"/>
      <c r="K142" s="61"/>
      <c r="L142" s="61"/>
      <c r="M142" s="62"/>
      <c r="N142" s="62"/>
      <c r="O142" s="1132"/>
      <c r="P142" s="237"/>
      <c r="S142" s="72"/>
      <c r="T142" s="72"/>
      <c r="U142" s="73"/>
      <c r="V142" s="74"/>
      <c r="W142" s="72"/>
      <c r="X142" s="72"/>
    </row>
    <row r="143" spans="2:24" x14ac:dyDescent="0.2">
      <c r="B143" s="58"/>
      <c r="C143" s="59"/>
      <c r="D143" s="60"/>
      <c r="E143" s="60"/>
      <c r="F143" s="60"/>
      <c r="G143" s="60"/>
      <c r="H143" s="60"/>
      <c r="I143" s="61"/>
      <c r="J143" s="61"/>
      <c r="K143" s="61"/>
      <c r="L143" s="61"/>
      <c r="M143" s="62"/>
      <c r="N143" s="62"/>
      <c r="O143" s="1132"/>
      <c r="P143" s="237"/>
      <c r="S143" s="72"/>
      <c r="T143" s="72"/>
      <c r="U143" s="73"/>
      <c r="V143" s="74"/>
      <c r="W143" s="72"/>
      <c r="X143" s="72"/>
    </row>
    <row r="144" spans="2:24" x14ac:dyDescent="0.2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10"/>
      <c r="N144" s="10"/>
      <c r="O144" s="1132"/>
      <c r="P144" s="237"/>
      <c r="S144" s="72"/>
      <c r="T144" s="72"/>
      <c r="U144" s="73"/>
      <c r="V144" s="74"/>
      <c r="W144" s="72"/>
      <c r="X144" s="72"/>
    </row>
    <row r="145" spans="19:24" x14ac:dyDescent="0.2">
      <c r="S145" s="72"/>
      <c r="T145" s="72"/>
      <c r="U145" s="73"/>
      <c r="V145" s="74"/>
      <c r="W145" s="72"/>
      <c r="X145" s="72"/>
    </row>
    <row r="146" spans="19:24" x14ac:dyDescent="0.2">
      <c r="S146" s="72"/>
      <c r="T146" s="72"/>
      <c r="U146" s="73"/>
      <c r="V146" s="74"/>
      <c r="W146" s="72"/>
      <c r="X146" s="72"/>
    </row>
    <row r="147" spans="19:24" x14ac:dyDescent="0.2">
      <c r="S147" s="72"/>
      <c r="T147" s="72"/>
      <c r="U147" s="73"/>
      <c r="V147" s="74"/>
      <c r="W147" s="72"/>
      <c r="X147" s="72"/>
    </row>
    <row r="148" spans="19:24" x14ac:dyDescent="0.2">
      <c r="S148" s="104"/>
      <c r="T148" s="72"/>
      <c r="U148" s="73"/>
      <c r="V148" s="74"/>
      <c r="W148" s="104"/>
      <c r="X148" s="72"/>
    </row>
  </sheetData>
  <mergeCells count="63">
    <mergeCell ref="C50:I50"/>
    <mergeCell ref="C51:I51"/>
    <mergeCell ref="C52:I52"/>
    <mergeCell ref="C43:I43"/>
    <mergeCell ref="C44:I44"/>
    <mergeCell ref="C47:I47"/>
    <mergeCell ref="C48:I48"/>
    <mergeCell ref="C49:I49"/>
    <mergeCell ref="G6:M7"/>
    <mergeCell ref="G5:M5"/>
    <mergeCell ref="G4:M4"/>
    <mergeCell ref="G3:M3"/>
    <mergeCell ref="C42:I42"/>
    <mergeCell ref="C68:I68"/>
    <mergeCell ref="C67:I67"/>
    <mergeCell ref="C66:I66"/>
    <mergeCell ref="C62:I62"/>
    <mergeCell ref="C58:I58"/>
    <mergeCell ref="C59:I59"/>
    <mergeCell ref="C63:I63"/>
    <mergeCell ref="C78:I78"/>
    <mergeCell ref="C73:I73"/>
    <mergeCell ref="C74:I74"/>
    <mergeCell ref="C75:I75"/>
    <mergeCell ref="C77:I77"/>
    <mergeCell ref="C76:I76"/>
    <mergeCell ref="C79:I79"/>
    <mergeCell ref="C80:I80"/>
    <mergeCell ref="C99:I99"/>
    <mergeCell ref="C98:I98"/>
    <mergeCell ref="C81:I81"/>
    <mergeCell ref="C82:I82"/>
    <mergeCell ref="C83:I83"/>
    <mergeCell ref="C84:I84"/>
    <mergeCell ref="C85:I85"/>
    <mergeCell ref="C86:I86"/>
    <mergeCell ref="C96:I96"/>
    <mergeCell ref="C97:I97"/>
    <mergeCell ref="B92:I92"/>
    <mergeCell ref="C123:I123"/>
    <mergeCell ref="C124:I124"/>
    <mergeCell ref="C125:I125"/>
    <mergeCell ref="C126:I126"/>
    <mergeCell ref="C100:I100"/>
    <mergeCell ref="C104:I104"/>
    <mergeCell ref="C103:I103"/>
    <mergeCell ref="C105:I105"/>
    <mergeCell ref="B140:P140"/>
    <mergeCell ref="C111:I111"/>
    <mergeCell ref="C110:I110"/>
    <mergeCell ref="C109:I109"/>
    <mergeCell ref="C112:I112"/>
    <mergeCell ref="C113:I113"/>
    <mergeCell ref="C114:I114"/>
    <mergeCell ref="C115:I115"/>
    <mergeCell ref="C116:I116"/>
    <mergeCell ref="C117:I117"/>
    <mergeCell ref="C118:I118"/>
    <mergeCell ref="C119:I119"/>
    <mergeCell ref="C120:I120"/>
    <mergeCell ref="C121:I121"/>
    <mergeCell ref="B128:P128"/>
    <mergeCell ref="C122:I122"/>
  </mergeCells>
  <conditionalFormatting sqref="V10:V111 V113:V148">
    <cfRule type="cellIs" dxfId="0" priority="2" stopIfTrue="1" operator="greaterThan">
      <formula>0.03</formula>
    </cfRule>
  </conditionalFormatting>
  <printOptions horizontalCentered="1"/>
  <pageMargins left="0.25" right="0.1" top="0.25" bottom="0.56000000000000005" header="0.25" footer="0.25"/>
  <pageSetup scale="67" fitToHeight="4" orientation="portrait" r:id="rId1"/>
  <headerFooter alignWithMargins="0">
    <oddFooter>&amp;L&amp;"Verdana,Italic"Confidential Property of E-Z-GO Division of Textron Inc. &amp;R&amp;"Verdana,Italic"Page&amp;P</oddFooter>
  </headerFooter>
  <rowBreaks count="1" manualBreakCount="1">
    <brk id="69" max="3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19"/>
  <sheetViews>
    <sheetView zoomScaleNormal="100" workbookViewId="0">
      <selection activeCell="L46" sqref="L46"/>
    </sheetView>
  </sheetViews>
  <sheetFormatPr defaultColWidth="9.109375" defaultRowHeight="12.6" x14ac:dyDescent="0.2"/>
  <cols>
    <col min="1" max="1" width="3.44140625" style="5" customWidth="1"/>
    <col min="2" max="2" width="7" style="51" customWidth="1"/>
    <col min="3" max="6" width="9.109375" style="51"/>
    <col min="7" max="7" width="13.6640625" style="51" customWidth="1"/>
    <col min="8" max="8" width="10.6640625" style="51" customWidth="1"/>
    <col min="9" max="9" width="8.33203125" style="51" customWidth="1"/>
    <col min="10" max="10" width="10.5546875" style="51" customWidth="1"/>
    <col min="11" max="11" width="13.33203125" style="4" customWidth="1"/>
    <col min="12" max="12" width="12.6640625" style="231" customWidth="1"/>
    <col min="13" max="13" width="12.6640625" style="238" customWidth="1"/>
    <col min="14" max="14" width="4.5546875" style="51" customWidth="1"/>
    <col min="15" max="15" width="3.44140625" style="3" customWidth="1"/>
    <col min="16" max="16384" width="9.109375" style="51"/>
  </cols>
  <sheetData>
    <row r="1" spans="1:14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20"/>
      <c r="M1" s="225"/>
      <c r="N1" s="1"/>
    </row>
    <row r="2" spans="1:14" x14ac:dyDescent="0.2">
      <c r="A2" s="1"/>
      <c r="B2" s="1"/>
      <c r="C2" s="1"/>
      <c r="D2" s="1"/>
      <c r="E2" s="1"/>
      <c r="F2" s="1"/>
      <c r="G2" s="1"/>
      <c r="H2" s="1"/>
      <c r="I2" s="1"/>
      <c r="J2" s="1"/>
      <c r="L2" s="221"/>
      <c r="M2" s="232"/>
      <c r="N2" s="5"/>
    </row>
    <row r="3" spans="1:14" ht="17.399999999999999" x14ac:dyDescent="0.3">
      <c r="A3" s="1"/>
      <c r="B3" s="1"/>
      <c r="C3" s="1"/>
      <c r="D3" s="1"/>
      <c r="E3" s="7"/>
      <c r="F3" s="7"/>
      <c r="G3" s="1189" t="s">
        <v>1180</v>
      </c>
      <c r="H3" s="1189"/>
      <c r="I3" s="1189"/>
      <c r="J3" s="1189"/>
      <c r="K3" s="2"/>
      <c r="L3" s="220"/>
      <c r="M3" s="225"/>
      <c r="N3" s="1"/>
    </row>
    <row r="4" spans="1:14" ht="15" customHeight="1" x14ac:dyDescent="0.2">
      <c r="A4" s="1"/>
      <c r="B4" s="1"/>
      <c r="C4" s="1"/>
      <c r="D4" s="1"/>
      <c r="E4" s="268"/>
      <c r="F4" s="268"/>
      <c r="G4" s="1190" t="s">
        <v>0</v>
      </c>
      <c r="H4" s="1190"/>
      <c r="I4" s="1190"/>
      <c r="J4" s="1190"/>
      <c r="K4" s="10"/>
      <c r="L4" s="222"/>
      <c r="M4" s="233" t="s">
        <v>1</v>
      </c>
      <c r="N4" s="1"/>
    </row>
    <row r="5" spans="1:14" x14ac:dyDescent="0.2">
      <c r="A5" s="1"/>
      <c r="B5" s="1"/>
      <c r="C5" s="1"/>
      <c r="D5" s="1"/>
      <c r="E5" s="11"/>
      <c r="F5" s="11"/>
      <c r="G5" s="1191" t="s">
        <v>1047</v>
      </c>
      <c r="H5" s="1191"/>
      <c r="I5" s="1191"/>
      <c r="J5" s="1191"/>
      <c r="K5" s="698"/>
      <c r="L5" s="222"/>
      <c r="M5" s="233" t="s">
        <v>2</v>
      </c>
      <c r="N5" s="1"/>
    </row>
    <row r="6" spans="1:14" ht="6" customHeight="1" thickBot="1" x14ac:dyDescent="0.25">
      <c r="A6" s="1"/>
      <c r="B6" s="1"/>
      <c r="C6" s="1"/>
      <c r="D6" s="1"/>
      <c r="E6" s="6"/>
      <c r="F6" s="1258"/>
      <c r="G6" s="1258"/>
      <c r="H6" s="1258"/>
      <c r="I6" s="1258"/>
      <c r="J6" s="267"/>
      <c r="K6" s="267"/>
      <c r="L6" s="220"/>
      <c r="M6" s="225"/>
      <c r="N6" s="1"/>
    </row>
    <row r="7" spans="1:14" ht="21" customHeight="1" thickBot="1" x14ac:dyDescent="0.25">
      <c r="A7" s="1"/>
      <c r="B7" s="1"/>
      <c r="C7" s="1"/>
      <c r="D7" s="1"/>
      <c r="E7" s="1"/>
      <c r="F7" s="335"/>
      <c r="G7" s="1259" t="s">
        <v>967</v>
      </c>
      <c r="H7" s="1260"/>
      <c r="I7" s="1260"/>
      <c r="J7" s="1261"/>
      <c r="K7" s="267"/>
      <c r="L7" s="220"/>
      <c r="M7" s="225"/>
      <c r="N7" s="1"/>
    </row>
    <row r="8" spans="1:14" ht="24" customHeight="1" x14ac:dyDescent="0.2">
      <c r="B8" s="14" t="s">
        <v>1183</v>
      </c>
      <c r="C8" s="15"/>
      <c r="D8" s="15"/>
      <c r="E8" s="15"/>
      <c r="F8" s="255"/>
      <c r="G8" s="255"/>
      <c r="H8" s="255"/>
      <c r="I8" s="255"/>
      <c r="J8" s="255"/>
      <c r="K8" s="266" t="s">
        <v>4</v>
      </c>
      <c r="L8" s="263" t="s">
        <v>455</v>
      </c>
      <c r="M8" s="247" t="s">
        <v>5</v>
      </c>
      <c r="N8" s="1"/>
    </row>
    <row r="9" spans="1:14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2"/>
      <c r="L9" s="220"/>
      <c r="M9" s="220"/>
      <c r="N9" s="1"/>
    </row>
    <row r="10" spans="1:14" x14ac:dyDescent="0.2">
      <c r="A10" s="1"/>
      <c r="B10" s="242" t="s">
        <v>1182</v>
      </c>
      <c r="C10" s="241"/>
      <c r="D10" s="241"/>
      <c r="E10" s="241"/>
      <c r="F10" s="241"/>
      <c r="G10" s="241"/>
      <c r="H10" s="241"/>
      <c r="I10" s="241"/>
      <c r="J10" s="241"/>
      <c r="K10" s="265">
        <v>641335</v>
      </c>
      <c r="L10" s="245">
        <f>M10*0.7</f>
        <v>5958.4</v>
      </c>
      <c r="M10" s="245">
        <v>8512</v>
      </c>
      <c r="N10" s="1"/>
    </row>
    <row r="11" spans="1:14" x14ac:dyDescent="0.2">
      <c r="A11" s="1"/>
      <c r="B11" s="18"/>
      <c r="C11" s="1"/>
      <c r="D11" s="1"/>
      <c r="E11" s="1"/>
      <c r="F11" s="1"/>
      <c r="G11" s="1"/>
      <c r="H11" s="1"/>
      <c r="I11" s="1"/>
      <c r="J11" s="1"/>
      <c r="K11" s="19"/>
      <c r="L11" s="223"/>
      <c r="M11" s="234"/>
      <c r="N11" s="1"/>
    </row>
    <row r="12" spans="1:14" x14ac:dyDescent="0.2">
      <c r="A12" s="1"/>
      <c r="B12" s="20" t="s">
        <v>7</v>
      </c>
      <c r="C12" s="1"/>
      <c r="D12" s="1"/>
      <c r="E12" s="1"/>
      <c r="F12" s="1"/>
      <c r="G12" s="1"/>
      <c r="H12" s="1"/>
      <c r="I12" s="1"/>
      <c r="J12" s="1"/>
      <c r="K12" s="19"/>
      <c r="L12" s="223"/>
      <c r="M12" s="223"/>
      <c r="N12" s="1"/>
    </row>
    <row r="13" spans="1:14" x14ac:dyDescent="0.2">
      <c r="A13" s="1"/>
      <c r="B13" s="21" t="s">
        <v>8</v>
      </c>
      <c r="C13" s="1"/>
      <c r="D13" s="22" t="s">
        <v>9</v>
      </c>
      <c r="E13" s="1"/>
      <c r="F13" s="1"/>
      <c r="G13" s="1"/>
      <c r="H13" s="21"/>
      <c r="I13" s="21" t="s">
        <v>10</v>
      </c>
      <c r="J13" s="1"/>
      <c r="K13" s="570" t="s">
        <v>11</v>
      </c>
      <c r="L13" s="224"/>
      <c r="M13" s="224"/>
      <c r="N13" s="1"/>
    </row>
    <row r="14" spans="1:14" x14ac:dyDescent="0.2">
      <c r="A14" s="1"/>
      <c r="B14" s="21" t="s">
        <v>15</v>
      </c>
      <c r="C14" s="1"/>
      <c r="D14" s="22" t="s">
        <v>158</v>
      </c>
      <c r="E14" s="1"/>
      <c r="F14" s="1"/>
      <c r="G14" s="1"/>
      <c r="H14" s="21"/>
      <c r="I14" s="21" t="s">
        <v>14</v>
      </c>
      <c r="J14" s="1"/>
      <c r="K14" s="570" t="s">
        <v>11</v>
      </c>
      <c r="L14" s="224"/>
      <c r="M14" s="224"/>
      <c r="N14" s="1"/>
    </row>
    <row r="15" spans="1:14" x14ac:dyDescent="0.2">
      <c r="A15" s="1"/>
      <c r="B15" s="21" t="s">
        <v>19</v>
      </c>
      <c r="C15" s="1"/>
      <c r="D15" s="22" t="s">
        <v>159</v>
      </c>
      <c r="E15" s="1"/>
      <c r="F15" s="1"/>
      <c r="G15" s="1"/>
      <c r="H15" s="21"/>
      <c r="I15" s="21" t="s">
        <v>17</v>
      </c>
      <c r="J15" s="1"/>
      <c r="K15" s="570" t="s">
        <v>18</v>
      </c>
      <c r="L15" s="224"/>
      <c r="M15" s="224"/>
      <c r="N15" s="1"/>
    </row>
    <row r="16" spans="1:14" x14ac:dyDescent="0.2">
      <c r="A16" s="1"/>
      <c r="B16" s="21" t="s">
        <v>22</v>
      </c>
      <c r="C16" s="1"/>
      <c r="D16" s="22" t="s">
        <v>160</v>
      </c>
      <c r="E16" s="1"/>
      <c r="F16" s="1"/>
      <c r="G16" s="1"/>
      <c r="H16" s="21"/>
      <c r="I16" s="21" t="s">
        <v>161</v>
      </c>
      <c r="J16" s="6"/>
      <c r="K16" s="570" t="s">
        <v>162</v>
      </c>
      <c r="L16" s="224"/>
      <c r="M16" s="224"/>
      <c r="N16" s="1"/>
    </row>
    <row r="17" spans="1:14" x14ac:dyDescent="0.2">
      <c r="A17" s="1"/>
      <c r="B17" s="21" t="s">
        <v>25</v>
      </c>
      <c r="C17" s="1"/>
      <c r="D17" s="570" t="s">
        <v>26</v>
      </c>
      <c r="E17" s="1"/>
      <c r="F17" s="1"/>
      <c r="G17" s="1"/>
      <c r="H17" s="21"/>
      <c r="I17" s="21" t="s">
        <v>24</v>
      </c>
      <c r="J17" s="1"/>
      <c r="K17" s="22" t="s">
        <v>163</v>
      </c>
      <c r="L17" s="224"/>
      <c r="M17" s="224"/>
      <c r="N17" s="1"/>
    </row>
    <row r="18" spans="1:14" x14ac:dyDescent="0.2">
      <c r="A18" s="1"/>
      <c r="B18" s="21" t="s">
        <v>31</v>
      </c>
      <c r="C18" s="1"/>
      <c r="D18" s="22" t="s">
        <v>164</v>
      </c>
      <c r="E18" s="1"/>
      <c r="F18" s="1"/>
      <c r="G18" s="1"/>
      <c r="H18" s="21"/>
      <c r="I18" s="21" t="s">
        <v>27</v>
      </c>
      <c r="J18" s="1"/>
      <c r="K18" s="22" t="s">
        <v>42</v>
      </c>
      <c r="L18" s="224"/>
      <c r="M18" s="224"/>
      <c r="N18" s="1"/>
    </row>
    <row r="19" spans="1:14" x14ac:dyDescent="0.2">
      <c r="A19" s="1"/>
      <c r="B19" s="21" t="s">
        <v>21</v>
      </c>
      <c r="C19" s="6"/>
      <c r="D19" s="570" t="s">
        <v>1181</v>
      </c>
      <c r="E19" s="6"/>
      <c r="F19" s="1"/>
      <c r="G19" s="1"/>
      <c r="H19" s="21"/>
      <c r="I19" s="21" t="s">
        <v>29</v>
      </c>
      <c r="J19" s="1"/>
      <c r="K19" s="570" t="s">
        <v>166</v>
      </c>
      <c r="L19" s="224"/>
      <c r="M19" s="224"/>
      <c r="N19" s="1"/>
    </row>
    <row r="20" spans="1:14" x14ac:dyDescent="0.2">
      <c r="A20" s="1"/>
      <c r="B20" s="21"/>
      <c r="C20" s="1"/>
      <c r="D20" s="22"/>
      <c r="E20" s="1"/>
      <c r="F20" s="1"/>
      <c r="G20" s="1"/>
      <c r="H20" s="1"/>
      <c r="I20" s="1"/>
      <c r="J20" s="1"/>
      <c r="K20" s="944"/>
      <c r="L20" s="224"/>
      <c r="M20" s="224"/>
      <c r="N20" s="1"/>
    </row>
    <row r="21" spans="1:14" x14ac:dyDescent="0.2">
      <c r="A21" s="1"/>
      <c r="B21" s="242" t="s">
        <v>1184</v>
      </c>
      <c r="C21" s="248"/>
      <c r="D21" s="248"/>
      <c r="E21" s="248"/>
      <c r="F21" s="248"/>
      <c r="G21" s="248"/>
      <c r="H21" s="248"/>
      <c r="I21" s="248"/>
      <c r="J21" s="248"/>
      <c r="K21" s="265">
        <v>641336</v>
      </c>
      <c r="L21" s="245">
        <f>M21*0.7</f>
        <v>5889.7999999999993</v>
      </c>
      <c r="M21" s="245">
        <v>8414</v>
      </c>
      <c r="N21" s="1"/>
    </row>
    <row r="22" spans="1:14" x14ac:dyDescent="0.2">
      <c r="A22" s="1"/>
      <c r="B22" s="18"/>
      <c r="C22" s="18"/>
      <c r="D22" s="18"/>
      <c r="E22" s="18"/>
      <c r="F22" s="18"/>
      <c r="G22" s="18"/>
      <c r="H22" s="18"/>
      <c r="I22" s="18"/>
      <c r="J22" s="18"/>
      <c r="K22" s="19"/>
      <c r="L22" s="223"/>
      <c r="M22" s="223"/>
      <c r="N22" s="1"/>
    </row>
    <row r="23" spans="1:14" x14ac:dyDescent="0.2">
      <c r="A23" s="1"/>
      <c r="B23" s="20" t="s">
        <v>7</v>
      </c>
      <c r="C23" s="1"/>
      <c r="D23" s="1"/>
      <c r="E23" s="1"/>
      <c r="F23" s="1"/>
      <c r="G23" s="1"/>
      <c r="H23" s="1"/>
      <c r="I23" s="1"/>
      <c r="J23" s="1"/>
      <c r="K23" s="19"/>
      <c r="L23" s="223"/>
      <c r="M23" s="223"/>
      <c r="N23" s="1"/>
    </row>
    <row r="24" spans="1:14" x14ac:dyDescent="0.2">
      <c r="A24" s="1"/>
      <c r="B24" s="21" t="s">
        <v>33</v>
      </c>
      <c r="C24" s="1"/>
      <c r="D24" s="22" t="s">
        <v>34</v>
      </c>
      <c r="E24" s="1"/>
      <c r="F24" s="1"/>
      <c r="G24" s="1"/>
      <c r="H24" s="21"/>
      <c r="I24" s="21" t="s">
        <v>10</v>
      </c>
      <c r="J24" s="1"/>
      <c r="K24" s="570" t="s">
        <v>11</v>
      </c>
      <c r="L24" s="224"/>
      <c r="M24" s="224"/>
      <c r="N24" s="1"/>
    </row>
    <row r="25" spans="1:14" x14ac:dyDescent="0.2">
      <c r="A25" s="1"/>
      <c r="B25" s="21" t="s">
        <v>12</v>
      </c>
      <c r="C25" s="1"/>
      <c r="D25" s="27" t="s">
        <v>35</v>
      </c>
      <c r="E25" s="1"/>
      <c r="F25" s="1"/>
      <c r="G25" s="1"/>
      <c r="H25" s="21"/>
      <c r="I25" s="21" t="s">
        <v>14</v>
      </c>
      <c r="J25" s="1"/>
      <c r="K25" s="570" t="s">
        <v>11</v>
      </c>
      <c r="L25" s="224"/>
      <c r="M25" s="224"/>
      <c r="N25" s="1"/>
    </row>
    <row r="26" spans="1:14" x14ac:dyDescent="0.2">
      <c r="A26" s="1"/>
      <c r="B26" s="21" t="s">
        <v>15</v>
      </c>
      <c r="C26" s="1"/>
      <c r="D26" s="22" t="s">
        <v>36</v>
      </c>
      <c r="E26" s="1"/>
      <c r="F26" s="1"/>
      <c r="G26" s="1"/>
      <c r="H26" s="21"/>
      <c r="I26" s="21" t="s">
        <v>17</v>
      </c>
      <c r="J26" s="1"/>
      <c r="K26" s="570" t="s">
        <v>18</v>
      </c>
      <c r="L26" s="224"/>
      <c r="M26" s="224"/>
      <c r="N26" s="1"/>
    </row>
    <row r="27" spans="1:14" x14ac:dyDescent="0.2">
      <c r="A27" s="1"/>
      <c r="B27" s="21" t="s">
        <v>37</v>
      </c>
      <c r="C27" s="1"/>
      <c r="D27" s="22" t="s">
        <v>168</v>
      </c>
      <c r="E27" s="1"/>
      <c r="F27" s="1"/>
      <c r="G27" s="1"/>
      <c r="H27" s="21"/>
      <c r="I27" s="21" t="s">
        <v>24</v>
      </c>
      <c r="J27" s="1"/>
      <c r="K27" s="22" t="s">
        <v>163</v>
      </c>
      <c r="L27" s="224"/>
      <c r="M27" s="224"/>
      <c r="N27" s="1"/>
    </row>
    <row r="28" spans="1:14" x14ac:dyDescent="0.2">
      <c r="A28" s="1"/>
      <c r="B28" s="21" t="s">
        <v>25</v>
      </c>
      <c r="C28" s="1"/>
      <c r="D28" s="570" t="s">
        <v>26</v>
      </c>
      <c r="E28" s="1"/>
      <c r="F28" s="1"/>
      <c r="G28" s="1"/>
      <c r="H28" s="21"/>
      <c r="I28" s="21" t="s">
        <v>27</v>
      </c>
      <c r="J28" s="1"/>
      <c r="K28" s="22" t="s">
        <v>42</v>
      </c>
      <c r="L28" s="224"/>
      <c r="M28" s="224"/>
      <c r="N28" s="1"/>
    </row>
    <row r="29" spans="1:14" x14ac:dyDescent="0.2">
      <c r="A29" s="1"/>
      <c r="B29" s="21" t="s">
        <v>31</v>
      </c>
      <c r="C29" s="1"/>
      <c r="D29" s="22" t="s">
        <v>164</v>
      </c>
      <c r="E29" s="1"/>
      <c r="F29" s="1"/>
      <c r="G29" s="1"/>
      <c r="H29" s="21"/>
      <c r="I29" s="21" t="s">
        <v>29</v>
      </c>
      <c r="J29" s="1"/>
      <c r="K29" s="570" t="s">
        <v>169</v>
      </c>
      <c r="L29" s="224"/>
      <c r="M29" s="224"/>
      <c r="N29" s="1"/>
    </row>
    <row r="30" spans="1:14" x14ac:dyDescent="0.2">
      <c r="A30" s="1"/>
      <c r="B30" s="21" t="s">
        <v>21</v>
      </c>
      <c r="C30" s="6"/>
      <c r="D30" s="570" t="s">
        <v>1181</v>
      </c>
      <c r="E30" s="1"/>
      <c r="F30" s="1"/>
      <c r="G30" s="1"/>
      <c r="H30" s="21"/>
      <c r="I30" s="21"/>
      <c r="J30" s="1"/>
      <c r="K30" s="570"/>
      <c r="L30" s="224"/>
      <c r="M30" s="224"/>
      <c r="N30" s="1"/>
    </row>
    <row r="31" spans="1:14" x14ac:dyDescent="0.2">
      <c r="A31" s="1"/>
      <c r="B31" s="28"/>
      <c r="C31" s="1"/>
      <c r="D31" s="22"/>
      <c r="E31" s="1"/>
      <c r="F31" s="1"/>
      <c r="G31" s="1"/>
      <c r="H31" s="21"/>
      <c r="I31" s="105"/>
      <c r="J31" s="1"/>
      <c r="K31" s="944"/>
      <c r="L31" s="224"/>
      <c r="M31" s="224"/>
      <c r="N31" s="1"/>
    </row>
    <row r="32" spans="1:14" x14ac:dyDescent="0.2">
      <c r="A32" s="1"/>
      <c r="B32" s="28" t="s">
        <v>170</v>
      </c>
      <c r="C32" s="1"/>
      <c r="D32" s="1"/>
      <c r="E32" s="1"/>
      <c r="F32" s="1"/>
      <c r="G32" s="1"/>
      <c r="H32" s="1"/>
      <c r="I32" s="1"/>
      <c r="J32" s="1"/>
      <c r="K32" s="2"/>
      <c r="L32" s="220"/>
      <c r="M32" s="225"/>
      <c r="N32" s="1"/>
    </row>
    <row r="33" spans="1:14" x14ac:dyDescent="0.2">
      <c r="A33" s="1"/>
      <c r="B33" s="22" t="s">
        <v>45</v>
      </c>
      <c r="C33" s="1"/>
      <c r="D33" s="1"/>
      <c r="E33" s="1"/>
      <c r="F33" s="1"/>
      <c r="G33" s="1"/>
      <c r="H33" s="1"/>
      <c r="I33" s="1"/>
      <c r="J33" s="1"/>
      <c r="K33" s="2"/>
      <c r="L33" s="220"/>
      <c r="M33" s="225"/>
      <c r="N33" s="1"/>
    </row>
    <row r="34" spans="1:14" ht="6" customHeight="1" x14ac:dyDescent="0.2">
      <c r="A34" s="1"/>
      <c r="B34" s="22"/>
      <c r="C34" s="1"/>
      <c r="D34" s="1"/>
      <c r="E34" s="1"/>
      <c r="F34" s="1"/>
      <c r="G34" s="1"/>
      <c r="H34" s="1"/>
      <c r="I34" s="1"/>
      <c r="J34" s="1"/>
      <c r="K34" s="2"/>
      <c r="L34" s="220"/>
      <c r="M34" s="225"/>
      <c r="N34" s="1"/>
    </row>
    <row r="35" spans="1:14" ht="26.25" customHeight="1" x14ac:dyDescent="0.2">
      <c r="A35" s="1"/>
      <c r="B35" s="29" t="s">
        <v>46</v>
      </c>
      <c r="C35" s="15"/>
      <c r="D35" s="15"/>
      <c r="E35" s="15"/>
      <c r="F35" s="15"/>
      <c r="G35" s="15"/>
      <c r="H35" s="106"/>
      <c r="I35" s="246" t="s">
        <v>171</v>
      </c>
      <c r="J35" s="250" t="s">
        <v>172</v>
      </c>
      <c r="K35" s="250" t="s">
        <v>47</v>
      </c>
      <c r="L35" s="263" t="s">
        <v>455</v>
      </c>
      <c r="M35" s="247" t="s">
        <v>5</v>
      </c>
      <c r="N35" s="1"/>
    </row>
    <row r="36" spans="1:14" ht="7.5" customHeight="1" x14ac:dyDescent="0.2">
      <c r="A36" s="1"/>
      <c r="B36" s="33"/>
      <c r="C36" s="34"/>
      <c r="D36" s="34"/>
      <c r="E36" s="34"/>
      <c r="F36" s="34"/>
      <c r="G36" s="34"/>
      <c r="H36" s="35"/>
      <c r="I36" s="38"/>
      <c r="J36" s="38"/>
      <c r="K36" s="38"/>
      <c r="L36" s="226"/>
      <c r="M36" s="226"/>
      <c r="N36" s="1"/>
    </row>
    <row r="37" spans="1:14" ht="12.75" customHeight="1" x14ac:dyDescent="0.2">
      <c r="A37" s="1"/>
      <c r="B37" s="45"/>
      <c r="C37" s="1"/>
      <c r="D37" s="1"/>
      <c r="E37" s="1"/>
      <c r="F37" s="1"/>
      <c r="G37" s="1"/>
      <c r="H37" s="35"/>
      <c r="I37" s="36"/>
      <c r="J37" s="36"/>
      <c r="K37" s="36"/>
      <c r="L37" s="229"/>
      <c r="M37" s="229"/>
      <c r="N37" s="1"/>
    </row>
    <row r="38" spans="1:14" x14ac:dyDescent="0.2">
      <c r="A38" s="1"/>
      <c r="B38" s="43" t="s">
        <v>296</v>
      </c>
      <c r="C38" s="163"/>
      <c r="D38" s="163"/>
      <c r="E38" s="163"/>
      <c r="F38" s="163"/>
      <c r="G38" s="163"/>
      <c r="H38" s="163"/>
      <c r="I38" s="163"/>
      <c r="J38" s="163"/>
      <c r="K38" s="164"/>
      <c r="L38" s="744"/>
      <c r="M38" s="745"/>
      <c r="N38" s="1"/>
    </row>
    <row r="39" spans="1:14" x14ac:dyDescent="0.2">
      <c r="A39" s="1"/>
      <c r="B39" s="28"/>
      <c r="C39" s="739" t="s">
        <v>61</v>
      </c>
      <c r="D39" s="55"/>
      <c r="E39" s="55"/>
      <c r="F39" s="55"/>
      <c r="G39" s="55"/>
      <c r="H39" s="56"/>
      <c r="I39" s="56"/>
      <c r="J39" s="56"/>
      <c r="K39" s="57"/>
      <c r="L39" s="281"/>
      <c r="M39" s="281"/>
      <c r="N39" s="1"/>
    </row>
    <row r="40" spans="1:14" x14ac:dyDescent="0.2">
      <c r="A40" s="1"/>
      <c r="B40" s="22"/>
      <c r="C40" s="1239" t="s">
        <v>456</v>
      </c>
      <c r="D40" s="1240"/>
      <c r="E40" s="1240"/>
      <c r="F40" s="1240"/>
      <c r="G40" s="1240"/>
      <c r="H40" s="1241"/>
      <c r="I40" s="252" t="s">
        <v>51</v>
      </c>
      <c r="J40" s="252" t="s">
        <v>51</v>
      </c>
      <c r="K40" s="275"/>
      <c r="L40" s="288" t="s">
        <v>52</v>
      </c>
      <c r="M40" s="288" t="s">
        <v>52</v>
      </c>
      <c r="N40" s="1"/>
    </row>
    <row r="41" spans="1:14" x14ac:dyDescent="0.2">
      <c r="A41" s="1"/>
      <c r="B41" s="22"/>
      <c r="C41" s="1185" t="s">
        <v>1165</v>
      </c>
      <c r="D41" s="1186"/>
      <c r="E41" s="1186"/>
      <c r="F41" s="1186"/>
      <c r="G41" s="1186"/>
      <c r="H41" s="1187"/>
      <c r="I41" s="252" t="s">
        <v>51</v>
      </c>
      <c r="J41" s="252" t="s">
        <v>51</v>
      </c>
      <c r="K41" s="275"/>
      <c r="L41" s="288">
        <v>0</v>
      </c>
      <c r="M41" s="288">
        <v>0</v>
      </c>
      <c r="N41" s="1"/>
    </row>
    <row r="42" spans="1:14" ht="13.2" x14ac:dyDescent="0.2">
      <c r="A42" s="1"/>
      <c r="B42" s="22"/>
      <c r="C42" s="1255" t="s">
        <v>1068</v>
      </c>
      <c r="D42" s="1256"/>
      <c r="E42" s="1256"/>
      <c r="F42" s="1256"/>
      <c r="G42" s="1256"/>
      <c r="H42" s="1257"/>
      <c r="I42" s="741" t="s">
        <v>51</v>
      </c>
      <c r="J42" s="741" t="s">
        <v>51</v>
      </c>
      <c r="K42" s="946"/>
      <c r="L42" s="955">
        <f>M42*0.7</f>
        <v>219.79999999999998</v>
      </c>
      <c r="M42" s="955">
        <v>314</v>
      </c>
      <c r="N42" s="1"/>
    </row>
    <row r="43" spans="1:14" x14ac:dyDescent="0.2">
      <c r="A43" s="1"/>
      <c r="B43" s="22"/>
      <c r="C43" s="1093"/>
      <c r="D43" s="55"/>
      <c r="E43" s="55"/>
      <c r="F43" s="55"/>
      <c r="G43" s="55"/>
      <c r="H43" s="56"/>
      <c r="I43" s="56"/>
      <c r="J43" s="56"/>
      <c r="K43" s="57"/>
      <c r="L43" s="281"/>
      <c r="M43" s="281"/>
      <c r="N43" s="1"/>
    </row>
    <row r="44" spans="1:14" x14ac:dyDescent="0.2">
      <c r="A44" s="1"/>
      <c r="B44" s="28"/>
      <c r="C44" s="739" t="s">
        <v>178</v>
      </c>
      <c r="D44" s="55"/>
      <c r="E44" s="55"/>
      <c r="F44" s="55"/>
      <c r="G44" s="55"/>
      <c r="H44" s="56"/>
      <c r="I44" s="56"/>
      <c r="J44" s="56"/>
      <c r="K44" s="57"/>
      <c r="L44" s="281"/>
      <c r="M44" s="281"/>
      <c r="N44" s="1"/>
    </row>
    <row r="45" spans="1:14" x14ac:dyDescent="0.2">
      <c r="A45" s="1"/>
      <c r="B45" s="22"/>
      <c r="C45" s="1245" t="s">
        <v>68</v>
      </c>
      <c r="D45" s="1245"/>
      <c r="E45" s="1245"/>
      <c r="F45" s="1245"/>
      <c r="G45" s="1245"/>
      <c r="H45" s="1245"/>
      <c r="I45" s="252" t="s">
        <v>51</v>
      </c>
      <c r="J45" s="252" t="s">
        <v>51</v>
      </c>
      <c r="K45" s="253">
        <v>617902</v>
      </c>
      <c r="L45" s="288" t="s">
        <v>52</v>
      </c>
      <c r="M45" s="288" t="s">
        <v>52</v>
      </c>
      <c r="N45" s="1"/>
    </row>
    <row r="46" spans="1:14" x14ac:dyDescent="0.2">
      <c r="A46" s="1"/>
      <c r="B46" s="22"/>
      <c r="C46" s="1245" t="s">
        <v>70</v>
      </c>
      <c r="D46" s="1245"/>
      <c r="E46" s="1245"/>
      <c r="F46" s="1245"/>
      <c r="G46" s="1245"/>
      <c r="H46" s="1245"/>
      <c r="I46" s="252" t="s">
        <v>51</v>
      </c>
      <c r="J46" s="252" t="s">
        <v>51</v>
      </c>
      <c r="K46" s="253">
        <v>617903</v>
      </c>
      <c r="L46" s="288">
        <f>M46*0.7</f>
        <v>105.69999999999999</v>
      </c>
      <c r="M46" s="288">
        <v>151</v>
      </c>
      <c r="N46" s="1"/>
    </row>
    <row r="47" spans="1:14" x14ac:dyDescent="0.2">
      <c r="A47" s="1"/>
      <c r="B47" s="22"/>
      <c r="C47" s="1245" t="s">
        <v>66</v>
      </c>
      <c r="D47" s="1245"/>
      <c r="E47" s="1245"/>
      <c r="F47" s="1245"/>
      <c r="G47" s="1245"/>
      <c r="H47" s="1245"/>
      <c r="I47" s="252" t="s">
        <v>51</v>
      </c>
      <c r="J47" s="252" t="s">
        <v>51</v>
      </c>
      <c r="K47" s="253">
        <v>617552</v>
      </c>
      <c r="L47" s="288">
        <f>M47*0.7</f>
        <v>105.69999999999999</v>
      </c>
      <c r="M47" s="288">
        <v>151</v>
      </c>
      <c r="N47" s="1"/>
    </row>
    <row r="48" spans="1:14" ht="12.75" customHeight="1" x14ac:dyDescent="0.2">
      <c r="A48" s="1"/>
      <c r="B48" s="45"/>
      <c r="C48" s="55"/>
      <c r="D48" s="55"/>
      <c r="E48" s="55"/>
      <c r="F48" s="55"/>
      <c r="G48" s="55"/>
      <c r="H48" s="772"/>
      <c r="I48" s="36"/>
      <c r="J48" s="36"/>
      <c r="K48" s="36"/>
      <c r="L48" s="229"/>
      <c r="M48" s="229"/>
      <c r="N48" s="1"/>
    </row>
    <row r="49" spans="1:17" x14ac:dyDescent="0.2">
      <c r="A49" s="1"/>
      <c r="B49" s="21" t="s">
        <v>48</v>
      </c>
      <c r="C49" s="55"/>
      <c r="D49" s="55"/>
      <c r="E49" s="55"/>
      <c r="F49" s="55"/>
      <c r="G49" s="55"/>
      <c r="H49" s="55"/>
      <c r="I49" s="1"/>
      <c r="J49" s="1"/>
      <c r="K49" s="2"/>
      <c r="L49" s="220"/>
      <c r="M49" s="225"/>
      <c r="N49" s="1"/>
    </row>
    <row r="50" spans="1:17" x14ac:dyDescent="0.2">
      <c r="A50" s="1"/>
      <c r="B50" s="28"/>
      <c r="C50" s="739" t="s">
        <v>173</v>
      </c>
      <c r="D50" s="55"/>
      <c r="E50" s="55"/>
      <c r="F50" s="55"/>
      <c r="G50" s="55"/>
      <c r="H50" s="56"/>
      <c r="I50" s="944"/>
      <c r="J50" s="944"/>
      <c r="K50" s="2"/>
      <c r="L50" s="220"/>
      <c r="M50" s="220"/>
      <c r="N50" s="1"/>
    </row>
    <row r="51" spans="1:17" s="3" customFormat="1" x14ac:dyDescent="0.2">
      <c r="A51" s="1"/>
      <c r="B51" s="27"/>
      <c r="C51" s="1245" t="s">
        <v>1166</v>
      </c>
      <c r="D51" s="1245"/>
      <c r="E51" s="1245"/>
      <c r="F51" s="1245"/>
      <c r="G51" s="1245"/>
      <c r="H51" s="1245"/>
      <c r="I51" s="252" t="s">
        <v>51</v>
      </c>
      <c r="J51" s="252" t="s">
        <v>51</v>
      </c>
      <c r="K51" s="253">
        <v>612773</v>
      </c>
      <c r="L51" s="288" t="s">
        <v>52</v>
      </c>
      <c r="M51" s="288" t="s">
        <v>52</v>
      </c>
      <c r="N51" s="1"/>
      <c r="P51" s="51"/>
      <c r="Q51" s="51"/>
    </row>
    <row r="52" spans="1:17" s="3" customFormat="1" x14ac:dyDescent="0.2">
      <c r="A52" s="1"/>
      <c r="B52" s="40"/>
      <c r="C52" s="765"/>
      <c r="D52" s="765"/>
      <c r="E52" s="765"/>
      <c r="F52" s="765"/>
      <c r="G52" s="765"/>
      <c r="H52" s="765"/>
      <c r="I52" s="765"/>
      <c r="J52" s="765"/>
      <c r="K52" s="161"/>
      <c r="L52" s="766"/>
      <c r="M52" s="767"/>
      <c r="N52" s="1"/>
      <c r="P52" s="51"/>
      <c r="Q52" s="51"/>
    </row>
    <row r="53" spans="1:17" s="3" customFormat="1" x14ac:dyDescent="0.2">
      <c r="A53" s="1"/>
      <c r="B53" s="22"/>
      <c r="C53" s="22"/>
      <c r="D53" s="1"/>
      <c r="E53" s="1"/>
      <c r="F53" s="1"/>
      <c r="G53" s="1"/>
      <c r="H53" s="944"/>
      <c r="I53" s="944"/>
      <c r="J53" s="944"/>
      <c r="K53" s="2"/>
      <c r="L53" s="220"/>
      <c r="M53" s="220"/>
      <c r="N53" s="1"/>
      <c r="P53" s="51"/>
      <c r="Q53" s="51"/>
    </row>
    <row r="54" spans="1:17" s="3" customFormat="1" ht="27" customHeight="1" x14ac:dyDescent="0.2">
      <c r="A54" s="1"/>
      <c r="B54" s="29" t="s">
        <v>46</v>
      </c>
      <c r="C54" s="15"/>
      <c r="D54" s="15"/>
      <c r="E54" s="15"/>
      <c r="F54" s="15"/>
      <c r="G54" s="15"/>
      <c r="H54" s="106"/>
      <c r="I54" s="246" t="s">
        <v>171</v>
      </c>
      <c r="J54" s="246" t="s">
        <v>172</v>
      </c>
      <c r="K54" s="246" t="s">
        <v>47</v>
      </c>
      <c r="L54" s="263" t="s">
        <v>455</v>
      </c>
      <c r="M54" s="247" t="s">
        <v>5</v>
      </c>
      <c r="N54" s="1"/>
      <c r="P54" s="51"/>
      <c r="Q54" s="51"/>
    </row>
    <row r="55" spans="1:17" s="3" customFormat="1" ht="6.75" customHeight="1" x14ac:dyDescent="0.2">
      <c r="A55" s="1"/>
      <c r="B55" s="45"/>
      <c r="C55" s="1"/>
      <c r="D55" s="1"/>
      <c r="E55" s="1"/>
      <c r="F55" s="1"/>
      <c r="G55" s="1"/>
      <c r="H55" s="35"/>
      <c r="I55" s="36"/>
      <c r="J55" s="36"/>
      <c r="K55" s="36"/>
      <c r="L55" s="229"/>
      <c r="M55" s="229"/>
      <c r="N55" s="1"/>
      <c r="P55" s="51"/>
      <c r="Q55" s="51"/>
    </row>
    <row r="56" spans="1:17" s="3" customFormat="1" ht="12.75" customHeight="1" x14ac:dyDescent="0.2">
      <c r="A56" s="1"/>
      <c r="B56" s="21" t="s">
        <v>795</v>
      </c>
      <c r="C56" s="1"/>
      <c r="D56" s="1"/>
      <c r="E56" s="1"/>
      <c r="F56" s="1"/>
      <c r="G56" s="1"/>
      <c r="H56" s="35"/>
      <c r="I56" s="36"/>
      <c r="J56" s="36"/>
      <c r="K56" s="36"/>
      <c r="L56" s="229"/>
      <c r="M56" s="229"/>
      <c r="N56" s="1"/>
      <c r="P56" s="51"/>
      <c r="Q56" s="51"/>
    </row>
    <row r="57" spans="1:17" s="162" customFormat="1" x14ac:dyDescent="0.2">
      <c r="A57" s="55"/>
      <c r="B57" s="165"/>
      <c r="C57" s="1245" t="s">
        <v>187</v>
      </c>
      <c r="D57" s="1245"/>
      <c r="E57" s="1245"/>
      <c r="F57" s="1245"/>
      <c r="G57" s="1245"/>
      <c r="H57" s="1245"/>
      <c r="I57" s="252"/>
      <c r="J57" s="252" t="s">
        <v>51</v>
      </c>
      <c r="K57" s="253">
        <v>620224</v>
      </c>
      <c r="L57" s="288" t="s">
        <v>94</v>
      </c>
      <c r="M57" s="288" t="s">
        <v>94</v>
      </c>
      <c r="N57" s="55"/>
    </row>
    <row r="58" spans="1:17" s="3" customFormat="1" x14ac:dyDescent="0.2">
      <c r="A58" s="1"/>
      <c r="B58" s="27"/>
      <c r="C58" s="1245" t="s">
        <v>89</v>
      </c>
      <c r="D58" s="1245"/>
      <c r="E58" s="1245"/>
      <c r="F58" s="1245"/>
      <c r="G58" s="1245"/>
      <c r="H58" s="1245"/>
      <c r="I58" s="252" t="s">
        <v>51</v>
      </c>
      <c r="J58" s="252"/>
      <c r="K58" s="253">
        <v>617193</v>
      </c>
      <c r="L58" s="288">
        <f>M58*0.7</f>
        <v>69.3</v>
      </c>
      <c r="M58" s="288">
        <v>99</v>
      </c>
      <c r="N58" s="1"/>
      <c r="P58" s="51"/>
      <c r="Q58" s="51"/>
    </row>
    <row r="59" spans="1:17" s="162" customFormat="1" x14ac:dyDescent="0.2">
      <c r="A59" s="55"/>
      <c r="B59" s="165"/>
      <c r="C59" s="1245" t="s">
        <v>188</v>
      </c>
      <c r="D59" s="1245"/>
      <c r="E59" s="1245"/>
      <c r="F59" s="1245"/>
      <c r="G59" s="1245"/>
      <c r="H59" s="1245"/>
      <c r="I59" s="252"/>
      <c r="J59" s="252" t="s">
        <v>51</v>
      </c>
      <c r="K59" s="253">
        <v>622595</v>
      </c>
      <c r="L59" s="288">
        <f>M59*0.7</f>
        <v>240.1</v>
      </c>
      <c r="M59" s="288">
        <v>343</v>
      </c>
      <c r="N59" s="55"/>
    </row>
    <row r="60" spans="1:17" s="162" customFormat="1" x14ac:dyDescent="0.2">
      <c r="A60" s="55"/>
      <c r="B60" s="165"/>
      <c r="C60" s="1085"/>
      <c r="D60" s="1085"/>
      <c r="E60" s="1085"/>
      <c r="F60" s="1085"/>
      <c r="G60" s="1085"/>
      <c r="H60" s="1085"/>
      <c r="I60" s="56"/>
      <c r="J60" s="56"/>
      <c r="K60" s="57"/>
      <c r="L60" s="836"/>
      <c r="M60" s="836"/>
      <c r="N60" s="55"/>
    </row>
    <row r="61" spans="1:17" s="3" customFormat="1" ht="12.75" customHeight="1" x14ac:dyDescent="0.2">
      <c r="A61" s="1"/>
      <c r="B61" s="45"/>
      <c r="C61" s="55"/>
      <c r="D61" s="55"/>
      <c r="E61" s="55"/>
      <c r="F61" s="55"/>
      <c r="G61" s="55"/>
      <c r="H61" s="772"/>
      <c r="I61" s="36"/>
      <c r="J61" s="36"/>
      <c r="K61" s="36"/>
      <c r="L61" s="229"/>
      <c r="M61" s="229"/>
      <c r="N61" s="1"/>
      <c r="P61" s="51"/>
      <c r="Q61" s="51"/>
    </row>
    <row r="62" spans="1:17" s="3" customFormat="1" x14ac:dyDescent="0.2">
      <c r="A62" s="1"/>
      <c r="B62" s="21" t="s">
        <v>81</v>
      </c>
      <c r="C62" s="55"/>
      <c r="D62" s="55"/>
      <c r="E62" s="55"/>
      <c r="F62" s="55"/>
      <c r="G62" s="55"/>
      <c r="H62" s="55"/>
      <c r="I62" s="1"/>
      <c r="J62" s="1"/>
      <c r="K62" s="2"/>
      <c r="L62" s="220"/>
      <c r="M62" s="225"/>
      <c r="N62" s="1"/>
      <c r="P62" s="51"/>
      <c r="Q62" s="51"/>
    </row>
    <row r="63" spans="1:17" x14ac:dyDescent="0.2">
      <c r="A63" s="1"/>
      <c r="B63" s="22"/>
      <c r="C63" s="1245" t="s">
        <v>180</v>
      </c>
      <c r="D63" s="1245"/>
      <c r="E63" s="1245"/>
      <c r="F63" s="1245"/>
      <c r="G63" s="1245"/>
      <c r="H63" s="1245"/>
      <c r="I63" s="252" t="s">
        <v>51</v>
      </c>
      <c r="J63" s="252" t="s">
        <v>51</v>
      </c>
      <c r="K63" s="253" t="s">
        <v>181</v>
      </c>
      <c r="L63" s="288">
        <f>M63*0.7</f>
        <v>88.899999999999991</v>
      </c>
      <c r="M63" s="288">
        <v>127</v>
      </c>
      <c r="N63" s="1"/>
      <c r="Q63" s="238" t="s">
        <v>528</v>
      </c>
    </row>
    <row r="64" spans="1:17" s="162" customFormat="1" x14ac:dyDescent="0.2">
      <c r="A64" s="55"/>
      <c r="B64" s="160"/>
      <c r="C64" s="1245" t="s">
        <v>182</v>
      </c>
      <c r="D64" s="1245"/>
      <c r="E64" s="1245"/>
      <c r="F64" s="1245"/>
      <c r="G64" s="1245"/>
      <c r="H64" s="1245"/>
      <c r="I64" s="252" t="s">
        <v>51</v>
      </c>
      <c r="J64" s="252" t="s">
        <v>51</v>
      </c>
      <c r="K64" s="253" t="s">
        <v>183</v>
      </c>
      <c r="L64" s="288">
        <f>M64*0.7</f>
        <v>88.899999999999991</v>
      </c>
      <c r="M64" s="288">
        <v>127</v>
      </c>
      <c r="N64" s="55"/>
    </row>
    <row r="65" spans="1:17" x14ac:dyDescent="0.2">
      <c r="A65" s="1"/>
      <c r="B65" s="52"/>
      <c r="C65" s="1093"/>
      <c r="D65" s="55"/>
      <c r="E65" s="55"/>
      <c r="F65" s="55"/>
      <c r="G65" s="55"/>
      <c r="H65" s="55"/>
      <c r="I65" s="56"/>
      <c r="J65" s="56"/>
      <c r="K65" s="57"/>
      <c r="L65" s="281"/>
      <c r="M65" s="281"/>
      <c r="N65" s="1"/>
    </row>
    <row r="66" spans="1:17" x14ac:dyDescent="0.2">
      <c r="A66" s="1"/>
      <c r="B66" s="43" t="s">
        <v>99</v>
      </c>
      <c r="C66" s="163"/>
      <c r="D66" s="163"/>
      <c r="E66" s="163"/>
      <c r="F66" s="163"/>
      <c r="G66" s="163"/>
      <c r="H66" s="163"/>
      <c r="I66" s="163"/>
      <c r="J66" s="163"/>
      <c r="K66" s="164"/>
      <c r="L66" s="744"/>
      <c r="M66" s="745"/>
      <c r="N66" s="1"/>
    </row>
    <row r="67" spans="1:17" x14ac:dyDescent="0.2">
      <c r="A67" s="1"/>
      <c r="B67" s="22"/>
      <c r="C67" s="1245" t="s">
        <v>457</v>
      </c>
      <c r="D67" s="1245"/>
      <c r="E67" s="1245"/>
      <c r="F67" s="1245"/>
      <c r="G67" s="1245"/>
      <c r="H67" s="1245"/>
      <c r="I67" s="252" t="s">
        <v>51</v>
      </c>
      <c r="J67" s="252"/>
      <c r="K67" s="253">
        <v>606593</v>
      </c>
      <c r="L67" s="288" t="s">
        <v>52</v>
      </c>
      <c r="M67" s="288" t="s">
        <v>52</v>
      </c>
      <c r="N67" s="1"/>
    </row>
    <row r="68" spans="1:17" x14ac:dyDescent="0.2">
      <c r="A68" s="1"/>
      <c r="B68" s="22"/>
      <c r="C68" s="1245" t="s">
        <v>1167</v>
      </c>
      <c r="D68" s="1245"/>
      <c r="E68" s="1245"/>
      <c r="F68" s="1245"/>
      <c r="G68" s="1245"/>
      <c r="H68" s="1245"/>
      <c r="I68" s="252" t="s">
        <v>51</v>
      </c>
      <c r="J68" s="252"/>
      <c r="K68" s="253">
        <v>606594</v>
      </c>
      <c r="L68" s="288">
        <f t="shared" ref="L68:L72" si="0">M68*0.7</f>
        <v>37.099999999999994</v>
      </c>
      <c r="M68" s="288">
        <v>53</v>
      </c>
      <c r="N68" s="1"/>
    </row>
    <row r="69" spans="1:17" x14ac:dyDescent="0.2">
      <c r="A69" s="1"/>
      <c r="B69" s="22"/>
      <c r="C69" s="1245" t="s">
        <v>458</v>
      </c>
      <c r="D69" s="1245"/>
      <c r="E69" s="1245"/>
      <c r="F69" s="1245"/>
      <c r="G69" s="1245"/>
      <c r="H69" s="1245"/>
      <c r="I69" s="252" t="s">
        <v>51</v>
      </c>
      <c r="J69" s="252"/>
      <c r="K69" s="253">
        <v>611919</v>
      </c>
      <c r="L69" s="288">
        <f t="shared" si="0"/>
        <v>319.2</v>
      </c>
      <c r="M69" s="288">
        <v>456</v>
      </c>
      <c r="N69" s="1"/>
    </row>
    <row r="70" spans="1:17" x14ac:dyDescent="0.2">
      <c r="A70" s="1"/>
      <c r="B70" s="27"/>
      <c r="C70" s="1245" t="s">
        <v>189</v>
      </c>
      <c r="D70" s="1245"/>
      <c r="E70" s="1245"/>
      <c r="F70" s="1245"/>
      <c r="G70" s="1245"/>
      <c r="H70" s="1245"/>
      <c r="I70" s="252" t="s">
        <v>51</v>
      </c>
      <c r="J70" s="252" t="s">
        <v>51</v>
      </c>
      <c r="K70" s="253">
        <v>607178</v>
      </c>
      <c r="L70" s="288">
        <f t="shared" si="0"/>
        <v>43.4</v>
      </c>
      <c r="M70" s="288">
        <v>62</v>
      </c>
      <c r="N70" s="1"/>
    </row>
    <row r="71" spans="1:17" x14ac:dyDescent="0.2">
      <c r="A71" s="1"/>
      <c r="B71" s="27"/>
      <c r="C71" s="1245" t="s">
        <v>95</v>
      </c>
      <c r="D71" s="1245"/>
      <c r="E71" s="1245"/>
      <c r="F71" s="1245"/>
      <c r="G71" s="1245"/>
      <c r="H71" s="1245"/>
      <c r="I71" s="252" t="s">
        <v>51</v>
      </c>
      <c r="J71" s="252" t="s">
        <v>51</v>
      </c>
      <c r="K71" s="253">
        <v>622661</v>
      </c>
      <c r="L71" s="288">
        <f t="shared" si="0"/>
        <v>207.2</v>
      </c>
      <c r="M71" s="288">
        <v>296</v>
      </c>
      <c r="N71" s="1"/>
    </row>
    <row r="72" spans="1:17" x14ac:dyDescent="0.2">
      <c r="A72" s="1"/>
      <c r="B72" s="27"/>
      <c r="C72" s="1245" t="s">
        <v>190</v>
      </c>
      <c r="D72" s="1245"/>
      <c r="E72" s="1245"/>
      <c r="F72" s="1245"/>
      <c r="G72" s="1245"/>
      <c r="H72" s="1245"/>
      <c r="I72" s="252" t="s">
        <v>51</v>
      </c>
      <c r="J72" s="252" t="s">
        <v>51</v>
      </c>
      <c r="K72" s="253" t="s">
        <v>191</v>
      </c>
      <c r="L72" s="288">
        <f t="shared" si="0"/>
        <v>86.1</v>
      </c>
      <c r="M72" s="288">
        <v>123</v>
      </c>
      <c r="N72" s="1"/>
    </row>
    <row r="73" spans="1:17" x14ac:dyDescent="0.2">
      <c r="A73" s="1"/>
      <c r="B73" s="27"/>
      <c r="C73" s="1245" t="s">
        <v>101</v>
      </c>
      <c r="D73" s="1245"/>
      <c r="E73" s="1245"/>
      <c r="F73" s="1245"/>
      <c r="G73" s="1245"/>
      <c r="H73" s="1245"/>
      <c r="I73" s="252" t="s">
        <v>51</v>
      </c>
      <c r="J73" s="252" t="s">
        <v>51</v>
      </c>
      <c r="K73" s="253" t="s">
        <v>102</v>
      </c>
      <c r="L73" s="288">
        <f t="shared" ref="L73:L76" si="1">M73*0.7</f>
        <v>49.699999999999996</v>
      </c>
      <c r="M73" s="288">
        <v>71</v>
      </c>
      <c r="N73" s="1"/>
    </row>
    <row r="74" spans="1:17" x14ac:dyDescent="0.2">
      <c r="A74" s="1"/>
      <c r="B74" s="27"/>
      <c r="C74" s="1245" t="s">
        <v>192</v>
      </c>
      <c r="D74" s="1245"/>
      <c r="E74" s="1245"/>
      <c r="F74" s="1245"/>
      <c r="G74" s="1245"/>
      <c r="H74" s="1245"/>
      <c r="I74" s="252"/>
      <c r="J74" s="252" t="s">
        <v>51</v>
      </c>
      <c r="K74" s="253" t="s">
        <v>193</v>
      </c>
      <c r="L74" s="288">
        <f t="shared" si="1"/>
        <v>37.799999999999997</v>
      </c>
      <c r="M74" s="288">
        <v>54</v>
      </c>
      <c r="N74" s="1"/>
    </row>
    <row r="75" spans="1:17" x14ac:dyDescent="0.2">
      <c r="A75" s="1"/>
      <c r="B75" s="27"/>
      <c r="C75" s="1245" t="s">
        <v>116</v>
      </c>
      <c r="D75" s="1245"/>
      <c r="E75" s="1245"/>
      <c r="F75" s="1245"/>
      <c r="G75" s="1245"/>
      <c r="H75" s="1245"/>
      <c r="I75" s="252" t="s">
        <v>51</v>
      </c>
      <c r="J75" s="252" t="s">
        <v>51</v>
      </c>
      <c r="K75" s="253">
        <v>614168</v>
      </c>
      <c r="L75" s="288">
        <f t="shared" si="1"/>
        <v>74.899999999999991</v>
      </c>
      <c r="M75" s="288">
        <v>107</v>
      </c>
      <c r="N75" s="1"/>
    </row>
    <row r="76" spans="1:17" x14ac:dyDescent="0.2">
      <c r="A76" s="1"/>
      <c r="B76" s="27"/>
      <c r="C76" s="1245" t="s">
        <v>91</v>
      </c>
      <c r="D76" s="1245"/>
      <c r="E76" s="1245"/>
      <c r="F76" s="1245"/>
      <c r="G76" s="1245"/>
      <c r="H76" s="1245"/>
      <c r="I76" s="252" t="s">
        <v>51</v>
      </c>
      <c r="J76" s="252" t="s">
        <v>51</v>
      </c>
      <c r="K76" s="253">
        <v>622340</v>
      </c>
      <c r="L76" s="288">
        <f t="shared" si="1"/>
        <v>144.19999999999999</v>
      </c>
      <c r="M76" s="288">
        <v>206</v>
      </c>
      <c r="N76" s="55"/>
    </row>
    <row r="77" spans="1:17" x14ac:dyDescent="0.2">
      <c r="A77" s="1"/>
      <c r="B77" s="27"/>
      <c r="C77" s="1245" t="s">
        <v>194</v>
      </c>
      <c r="D77" s="1245"/>
      <c r="E77" s="1245"/>
      <c r="F77" s="1245"/>
      <c r="G77" s="1245"/>
      <c r="H77" s="1245"/>
      <c r="I77" s="252" t="s">
        <v>51</v>
      </c>
      <c r="J77" s="252"/>
      <c r="K77" s="253">
        <v>605750</v>
      </c>
      <c r="L77" s="288" t="s">
        <v>52</v>
      </c>
      <c r="M77" s="288" t="s">
        <v>52</v>
      </c>
      <c r="N77" s="1"/>
    </row>
    <row r="78" spans="1:17" s="3" customFormat="1" x14ac:dyDescent="0.2">
      <c r="A78" s="1"/>
      <c r="B78" s="27"/>
      <c r="C78" s="1245" t="s">
        <v>82</v>
      </c>
      <c r="D78" s="1245"/>
      <c r="E78" s="1245"/>
      <c r="F78" s="1245"/>
      <c r="G78" s="1245"/>
      <c r="H78" s="1245"/>
      <c r="I78" s="252" t="s">
        <v>51</v>
      </c>
      <c r="J78" s="252" t="s">
        <v>51</v>
      </c>
      <c r="K78" s="253">
        <v>622285</v>
      </c>
      <c r="L78" s="288" t="s">
        <v>52</v>
      </c>
      <c r="M78" s="288" t="s">
        <v>52</v>
      </c>
      <c r="N78" s="1"/>
      <c r="P78" s="51"/>
      <c r="Q78" s="51"/>
    </row>
    <row r="79" spans="1:17" s="3" customFormat="1" x14ac:dyDescent="0.2">
      <c r="A79" s="1"/>
      <c r="B79" s="27"/>
      <c r="C79" s="1245" t="s">
        <v>1537</v>
      </c>
      <c r="D79" s="1245"/>
      <c r="E79" s="1245"/>
      <c r="F79" s="1245"/>
      <c r="G79" s="1245"/>
      <c r="H79" s="1245"/>
      <c r="I79" s="252" t="s">
        <v>51</v>
      </c>
      <c r="J79" s="252"/>
      <c r="K79" s="253">
        <v>613072</v>
      </c>
      <c r="L79" s="288" t="s">
        <v>52</v>
      </c>
      <c r="M79" s="288" t="s">
        <v>52</v>
      </c>
      <c r="N79" s="1"/>
      <c r="P79" s="51"/>
      <c r="Q79" s="51"/>
    </row>
    <row r="80" spans="1:17" s="3" customFormat="1" x14ac:dyDescent="0.2">
      <c r="A80" s="1"/>
      <c r="B80" s="27"/>
      <c r="C80" s="1254" t="s">
        <v>1538</v>
      </c>
      <c r="D80" s="1254"/>
      <c r="E80" s="1254"/>
      <c r="F80" s="1254"/>
      <c r="G80" s="1254"/>
      <c r="H80" s="1254"/>
      <c r="I80" s="252" t="s">
        <v>51</v>
      </c>
      <c r="J80" s="252"/>
      <c r="K80" s="253">
        <v>613511</v>
      </c>
      <c r="L80" s="288">
        <f>M80*0.7</f>
        <v>143.5</v>
      </c>
      <c r="M80" s="288">
        <v>205</v>
      </c>
      <c r="N80" s="1"/>
      <c r="P80" s="51"/>
      <c r="Q80" s="51"/>
    </row>
    <row r="81" spans="1:17" s="3" customFormat="1" x14ac:dyDescent="0.2">
      <c r="A81" s="1"/>
      <c r="B81" s="27"/>
      <c r="C81" s="39"/>
      <c r="D81" s="1"/>
      <c r="E81" s="1"/>
      <c r="F81" s="1"/>
      <c r="G81" s="1"/>
      <c r="H81" s="944"/>
      <c r="I81" s="49"/>
      <c r="J81" s="49"/>
      <c r="K81" s="2"/>
      <c r="L81" s="220"/>
      <c r="M81" s="220"/>
      <c r="N81" s="1"/>
      <c r="P81" s="51"/>
      <c r="Q81" s="51"/>
    </row>
    <row r="82" spans="1:17" s="3" customFormat="1" x14ac:dyDescent="0.2">
      <c r="A82" s="1"/>
      <c r="B82" s="28" t="s">
        <v>170</v>
      </c>
      <c r="C82" s="1"/>
      <c r="D82" s="1"/>
      <c r="E82" s="1"/>
      <c r="F82" s="1"/>
      <c r="G82" s="1"/>
      <c r="H82" s="1"/>
      <c r="I82" s="1"/>
      <c r="J82" s="1"/>
      <c r="K82" s="2"/>
      <c r="L82" s="220"/>
      <c r="M82" s="225"/>
      <c r="N82" s="1"/>
      <c r="P82" s="51"/>
      <c r="Q82" s="51"/>
    </row>
    <row r="83" spans="1:17" s="3" customFormat="1" x14ac:dyDescent="0.2">
      <c r="A83" s="1"/>
      <c r="B83" s="22" t="s">
        <v>45</v>
      </c>
      <c r="C83" s="1"/>
      <c r="D83" s="1"/>
      <c r="E83" s="1"/>
      <c r="F83" s="1"/>
      <c r="G83" s="1"/>
      <c r="H83" s="1"/>
      <c r="I83" s="1"/>
      <c r="J83" s="1"/>
      <c r="K83" s="2"/>
      <c r="L83" s="220"/>
      <c r="M83" s="225"/>
      <c r="N83" s="1"/>
      <c r="P83" s="51"/>
      <c r="Q83" s="51"/>
    </row>
    <row r="84" spans="1:17" s="3" customFormat="1" x14ac:dyDescent="0.2">
      <c r="A84" s="1"/>
      <c r="B84" s="22"/>
      <c r="C84" s="1"/>
      <c r="D84" s="1"/>
      <c r="E84" s="1"/>
      <c r="F84" s="1"/>
      <c r="G84" s="1"/>
      <c r="H84" s="1"/>
      <c r="I84" s="1"/>
      <c r="J84" s="1"/>
      <c r="K84" s="2"/>
      <c r="L84" s="220"/>
      <c r="M84" s="225"/>
      <c r="N84" s="1"/>
      <c r="P84" s="51"/>
      <c r="Q84" s="51"/>
    </row>
    <row r="85" spans="1:17" s="3" customFormat="1" ht="27" customHeight="1" x14ac:dyDescent="0.2">
      <c r="A85" s="1"/>
      <c r="B85" s="1246" t="s">
        <v>834</v>
      </c>
      <c r="C85" s="1247"/>
      <c r="D85" s="1247"/>
      <c r="E85" s="1247"/>
      <c r="F85" s="1247"/>
      <c r="G85" s="1247"/>
      <c r="H85" s="1247"/>
      <c r="I85" s="1248"/>
      <c r="J85" s="246" t="s">
        <v>172</v>
      </c>
      <c r="K85" s="246" t="s">
        <v>47</v>
      </c>
      <c r="L85" s="263" t="s">
        <v>455</v>
      </c>
      <c r="M85" s="247" t="s">
        <v>5</v>
      </c>
      <c r="N85" s="1"/>
      <c r="P85" s="51"/>
      <c r="Q85" s="51"/>
    </row>
    <row r="86" spans="1:17" s="3" customFormat="1" ht="13.5" customHeight="1" x14ac:dyDescent="0.2">
      <c r="A86" s="1"/>
      <c r="B86" s="54" t="s">
        <v>108</v>
      </c>
      <c r="C86" s="1"/>
      <c r="D86" s="1"/>
      <c r="E86" s="1"/>
      <c r="F86" s="1"/>
      <c r="G86" s="1"/>
      <c r="H86" s="1"/>
      <c r="I86" s="1"/>
      <c r="J86" s="1"/>
      <c r="K86" s="2"/>
      <c r="L86" s="220"/>
      <c r="M86" s="225"/>
      <c r="N86" s="1"/>
      <c r="P86" s="51"/>
      <c r="Q86" s="51"/>
    </row>
    <row r="87" spans="1:17" s="3" customFormat="1" ht="13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2"/>
      <c r="L87" s="220"/>
      <c r="M87" s="225"/>
      <c r="N87" s="1"/>
      <c r="P87" s="51"/>
      <c r="Q87" s="51"/>
    </row>
    <row r="88" spans="1:17" s="3" customFormat="1" x14ac:dyDescent="0.2">
      <c r="A88" s="1"/>
      <c r="B88" s="21" t="s">
        <v>81</v>
      </c>
      <c r="C88" s="22"/>
      <c r="D88" s="1"/>
      <c r="E88" s="1"/>
      <c r="F88" s="1"/>
      <c r="G88" s="1"/>
      <c r="H88" s="1"/>
      <c r="I88" s="1"/>
      <c r="J88" s="1"/>
      <c r="K88" s="2"/>
      <c r="L88" s="220"/>
      <c r="M88" s="225"/>
      <c r="N88" s="1"/>
      <c r="P88" s="51"/>
      <c r="Q88" s="51"/>
    </row>
    <row r="89" spans="1:17" s="3" customFormat="1" x14ac:dyDescent="0.2">
      <c r="A89" s="1"/>
      <c r="B89" s="22"/>
      <c r="C89" s="1244" t="s">
        <v>117</v>
      </c>
      <c r="D89" s="1244"/>
      <c r="E89" s="1244"/>
      <c r="F89" s="1244"/>
      <c r="G89" s="1244"/>
      <c r="H89" s="1244"/>
      <c r="I89" s="252" t="s">
        <v>51</v>
      </c>
      <c r="J89" s="252"/>
      <c r="K89" s="253">
        <v>614472</v>
      </c>
      <c r="L89" s="288">
        <v>32.5</v>
      </c>
      <c r="M89" s="288">
        <v>82</v>
      </c>
      <c r="N89" s="1"/>
      <c r="P89" s="51"/>
      <c r="Q89" s="51"/>
    </row>
    <row r="90" spans="1:17" s="3" customFormat="1" x14ac:dyDescent="0.2">
      <c r="A90" s="1"/>
      <c r="B90" s="22"/>
      <c r="C90" s="1244" t="s">
        <v>118</v>
      </c>
      <c r="D90" s="1244"/>
      <c r="E90" s="1244"/>
      <c r="F90" s="1244"/>
      <c r="G90" s="1244"/>
      <c r="H90" s="1244"/>
      <c r="I90" s="252" t="s">
        <v>51</v>
      </c>
      <c r="J90" s="252"/>
      <c r="K90" s="253">
        <v>614521</v>
      </c>
      <c r="L90" s="288">
        <v>97.5</v>
      </c>
      <c r="M90" s="288">
        <v>190</v>
      </c>
      <c r="N90" s="1"/>
      <c r="P90" s="51"/>
      <c r="Q90" s="51"/>
    </row>
    <row r="91" spans="1:17" s="3" customFormat="1" x14ac:dyDescent="0.2">
      <c r="A91" s="1"/>
      <c r="B91" s="22"/>
      <c r="C91" s="1250" t="s">
        <v>119</v>
      </c>
      <c r="D91" s="1250"/>
      <c r="E91" s="1250"/>
      <c r="F91" s="1250"/>
      <c r="G91" s="1250"/>
      <c r="H91" s="1250"/>
      <c r="I91" s="252" t="s">
        <v>51</v>
      </c>
      <c r="J91" s="252"/>
      <c r="K91" s="253">
        <v>614668</v>
      </c>
      <c r="L91" s="288">
        <v>735.8</v>
      </c>
      <c r="M91" s="288">
        <v>1132</v>
      </c>
      <c r="N91" s="1"/>
      <c r="P91" s="51"/>
      <c r="Q91" s="51"/>
    </row>
    <row r="92" spans="1:17" s="3" customFormat="1" x14ac:dyDescent="0.2">
      <c r="A92" s="1"/>
      <c r="B92" s="22"/>
      <c r="C92" s="165"/>
      <c r="D92" s="55"/>
      <c r="E92" s="55"/>
      <c r="F92" s="55"/>
      <c r="G92" s="55"/>
      <c r="H92" s="56"/>
      <c r="I92" s="56"/>
      <c r="J92" s="56"/>
      <c r="K92" s="57"/>
      <c r="L92" s="281"/>
      <c r="M92" s="281"/>
      <c r="N92" s="1"/>
      <c r="P92" s="51"/>
      <c r="Q92" s="51"/>
    </row>
    <row r="93" spans="1:17" x14ac:dyDescent="0.2">
      <c r="A93" s="1"/>
      <c r="B93" s="43" t="s">
        <v>120</v>
      </c>
      <c r="C93" s="166"/>
      <c r="D93" s="163"/>
      <c r="E93" s="163"/>
      <c r="F93" s="163"/>
      <c r="G93" s="163"/>
      <c r="H93" s="163"/>
      <c r="I93" s="163"/>
      <c r="J93" s="163"/>
      <c r="K93" s="164"/>
      <c r="L93" s="744"/>
      <c r="M93" s="745"/>
      <c r="N93" s="1"/>
    </row>
    <row r="94" spans="1:17" x14ac:dyDescent="0.2">
      <c r="A94" s="1"/>
      <c r="B94" s="22"/>
      <c r="C94" s="1245" t="s">
        <v>199</v>
      </c>
      <c r="D94" s="1245"/>
      <c r="E94" s="1245"/>
      <c r="F94" s="1245"/>
      <c r="G94" s="1245"/>
      <c r="H94" s="1245"/>
      <c r="I94" s="252" t="s">
        <v>51</v>
      </c>
      <c r="J94" s="252" t="s">
        <v>51</v>
      </c>
      <c r="K94" s="253">
        <v>603120</v>
      </c>
      <c r="L94" s="288">
        <f>M94*0.7</f>
        <v>306.59999999999997</v>
      </c>
      <c r="M94" s="288">
        <v>438</v>
      </c>
      <c r="N94" s="1"/>
    </row>
    <row r="95" spans="1:17" x14ac:dyDescent="0.2">
      <c r="A95" s="1"/>
      <c r="B95" s="22"/>
      <c r="C95" s="1245" t="s">
        <v>200</v>
      </c>
      <c r="D95" s="1245"/>
      <c r="E95" s="1245"/>
      <c r="F95" s="1245"/>
      <c r="G95" s="1245"/>
      <c r="H95" s="1245"/>
      <c r="I95" s="252" t="s">
        <v>51</v>
      </c>
      <c r="J95" s="252" t="s">
        <v>51</v>
      </c>
      <c r="K95" s="253">
        <v>603119</v>
      </c>
      <c r="L95" s="288">
        <f t="shared" ref="L95:L99" si="2">M95*0.7</f>
        <v>306.59999999999997</v>
      </c>
      <c r="M95" s="288">
        <v>438</v>
      </c>
      <c r="N95" s="1"/>
    </row>
    <row r="96" spans="1:17" x14ac:dyDescent="0.2">
      <c r="A96" s="1"/>
      <c r="B96" s="22"/>
      <c r="C96" s="1245" t="s">
        <v>201</v>
      </c>
      <c r="D96" s="1245"/>
      <c r="E96" s="1245"/>
      <c r="F96" s="1245"/>
      <c r="G96" s="1245"/>
      <c r="H96" s="1245"/>
      <c r="I96" s="252" t="s">
        <v>51</v>
      </c>
      <c r="J96" s="252" t="s">
        <v>51</v>
      </c>
      <c r="K96" s="253">
        <v>606260</v>
      </c>
      <c r="L96" s="288">
        <f t="shared" si="2"/>
        <v>306.59999999999997</v>
      </c>
      <c r="M96" s="288">
        <v>438</v>
      </c>
      <c r="N96" s="1"/>
    </row>
    <row r="97" spans="1:15" x14ac:dyDescent="0.2">
      <c r="A97" s="1"/>
      <c r="B97" s="22"/>
      <c r="C97" s="1245" t="s">
        <v>203</v>
      </c>
      <c r="D97" s="1245"/>
      <c r="E97" s="1245"/>
      <c r="F97" s="1245"/>
      <c r="G97" s="1245"/>
      <c r="H97" s="1245"/>
      <c r="I97" s="252" t="s">
        <v>51</v>
      </c>
      <c r="J97" s="252" t="s">
        <v>51</v>
      </c>
      <c r="K97" s="253">
        <v>605119</v>
      </c>
      <c r="L97" s="288">
        <f t="shared" si="2"/>
        <v>386.4</v>
      </c>
      <c r="M97" s="288">
        <v>552</v>
      </c>
      <c r="N97" s="1"/>
    </row>
    <row r="98" spans="1:15" x14ac:dyDescent="0.2">
      <c r="A98" s="1"/>
      <c r="B98" s="22"/>
      <c r="C98" s="1245" t="s">
        <v>204</v>
      </c>
      <c r="D98" s="1245"/>
      <c r="E98" s="1245"/>
      <c r="F98" s="1245"/>
      <c r="G98" s="1245"/>
      <c r="H98" s="1245"/>
      <c r="I98" s="252" t="s">
        <v>51</v>
      </c>
      <c r="J98" s="252" t="s">
        <v>51</v>
      </c>
      <c r="K98" s="253" t="s">
        <v>501</v>
      </c>
      <c r="L98" s="288">
        <f t="shared" si="2"/>
        <v>84.699999999999989</v>
      </c>
      <c r="M98" s="288">
        <v>121</v>
      </c>
      <c r="N98" s="1"/>
    </row>
    <row r="99" spans="1:15" x14ac:dyDescent="0.2">
      <c r="A99" s="1"/>
      <c r="B99" s="27"/>
      <c r="C99" s="1245" t="s">
        <v>109</v>
      </c>
      <c r="D99" s="1245"/>
      <c r="E99" s="1245"/>
      <c r="F99" s="1245"/>
      <c r="G99" s="1245"/>
      <c r="H99" s="1245"/>
      <c r="I99" s="252" t="s">
        <v>51</v>
      </c>
      <c r="J99" s="252" t="s">
        <v>51</v>
      </c>
      <c r="K99" s="253" t="s">
        <v>110</v>
      </c>
      <c r="L99" s="288">
        <f t="shared" si="2"/>
        <v>47.599999999999994</v>
      </c>
      <c r="M99" s="288">
        <v>68</v>
      </c>
      <c r="N99" s="1"/>
    </row>
    <row r="100" spans="1:15" x14ac:dyDescent="0.2">
      <c r="A100" s="1"/>
      <c r="B100" s="41"/>
      <c r="C100" s="107"/>
      <c r="D100" s="41"/>
      <c r="E100" s="41"/>
      <c r="F100" s="41"/>
      <c r="G100" s="41"/>
      <c r="H100" s="41"/>
      <c r="I100" s="41"/>
      <c r="J100" s="41"/>
      <c r="K100" s="42"/>
      <c r="L100" s="227"/>
      <c r="M100" s="235"/>
      <c r="N100" s="1"/>
    </row>
    <row r="101" spans="1:15" ht="22.8" x14ac:dyDescent="0.2">
      <c r="A101" s="1"/>
      <c r="B101" s="29" t="s">
        <v>128</v>
      </c>
      <c r="C101" s="15"/>
      <c r="D101" s="15"/>
      <c r="E101" s="15"/>
      <c r="F101" s="15"/>
      <c r="G101" s="15"/>
      <c r="H101" s="106"/>
      <c r="I101" s="246" t="s">
        <v>171</v>
      </c>
      <c r="J101" s="246" t="s">
        <v>172</v>
      </c>
      <c r="K101" s="246" t="s">
        <v>129</v>
      </c>
      <c r="L101" s="263" t="s">
        <v>455</v>
      </c>
      <c r="M101" s="247" t="s">
        <v>5</v>
      </c>
      <c r="N101" s="1"/>
    </row>
    <row r="102" spans="1:15" s="162" customFormat="1" x14ac:dyDescent="0.2">
      <c r="A102" s="55"/>
      <c r="B102" s="733"/>
      <c r="C102" s="163"/>
      <c r="D102" s="163"/>
      <c r="E102" s="163"/>
      <c r="F102" s="163"/>
      <c r="G102" s="163"/>
      <c r="H102" s="734"/>
      <c r="I102" s="735"/>
      <c r="J102" s="735"/>
      <c r="K102" s="735"/>
      <c r="L102" s="736"/>
      <c r="M102" s="737"/>
      <c r="N102" s="55"/>
    </row>
    <row r="103" spans="1:15" x14ac:dyDescent="0.2">
      <c r="A103" s="1"/>
      <c r="B103" s="54"/>
      <c r="C103" s="1251" t="s">
        <v>1170</v>
      </c>
      <c r="D103" s="1252"/>
      <c r="E103" s="1252"/>
      <c r="F103" s="1252"/>
      <c r="G103" s="1252"/>
      <c r="H103" s="1253"/>
      <c r="I103" s="257" t="s">
        <v>51</v>
      </c>
      <c r="J103" s="257" t="s">
        <v>51</v>
      </c>
      <c r="K103" s="746">
        <v>4846</v>
      </c>
      <c r="L103" s="288">
        <f t="shared" ref="L103:L114" si="3">M103*0.7</f>
        <v>378</v>
      </c>
      <c r="M103" s="771">
        <v>540</v>
      </c>
      <c r="N103" s="1"/>
    </row>
    <row r="104" spans="1:15" x14ac:dyDescent="0.2">
      <c r="A104" s="1"/>
      <c r="B104" s="54"/>
      <c r="C104" s="1231" t="s">
        <v>1169</v>
      </c>
      <c r="D104" s="1231"/>
      <c r="E104" s="1231"/>
      <c r="F104" s="1231"/>
      <c r="G104" s="1231"/>
      <c r="H104" s="1231"/>
      <c r="I104" s="253" t="s">
        <v>51</v>
      </c>
      <c r="J104" s="253" t="s">
        <v>51</v>
      </c>
      <c r="K104" s="253">
        <v>4257</v>
      </c>
      <c r="L104" s="288">
        <f t="shared" si="3"/>
        <v>686.69999999999993</v>
      </c>
      <c r="M104" s="288">
        <v>981</v>
      </c>
      <c r="N104" s="1"/>
    </row>
    <row r="105" spans="1:15" x14ac:dyDescent="0.2">
      <c r="A105" s="1"/>
      <c r="B105" s="54"/>
      <c r="C105" s="1231" t="s">
        <v>1171</v>
      </c>
      <c r="D105" s="1231"/>
      <c r="E105" s="1231"/>
      <c r="F105" s="1231"/>
      <c r="G105" s="1231"/>
      <c r="H105" s="1231"/>
      <c r="I105" s="253" t="s">
        <v>51</v>
      </c>
      <c r="J105" s="253" t="s">
        <v>51</v>
      </c>
      <c r="K105" s="253">
        <v>4821</v>
      </c>
      <c r="L105" s="288">
        <f t="shared" si="3"/>
        <v>283.5</v>
      </c>
      <c r="M105" s="288">
        <v>405</v>
      </c>
      <c r="N105" s="1"/>
    </row>
    <row r="106" spans="1:15" ht="23.25" customHeight="1" x14ac:dyDescent="0.2">
      <c r="A106" s="1"/>
      <c r="B106" s="54"/>
      <c r="C106" s="1233" t="s">
        <v>1168</v>
      </c>
      <c r="D106" s="1234"/>
      <c r="E106" s="1234"/>
      <c r="F106" s="1234"/>
      <c r="G106" s="1234"/>
      <c r="H106" s="1235"/>
      <c r="I106" s="253" t="s">
        <v>51</v>
      </c>
      <c r="J106" s="253"/>
      <c r="K106" s="253">
        <v>3502</v>
      </c>
      <c r="L106" s="288">
        <f t="shared" si="3"/>
        <v>481.59999999999997</v>
      </c>
      <c r="M106" s="288">
        <v>688</v>
      </c>
      <c r="N106" s="1"/>
    </row>
    <row r="107" spans="1:15" x14ac:dyDescent="0.2">
      <c r="A107" s="1"/>
      <c r="B107" s="54"/>
      <c r="C107" s="1198" t="s">
        <v>584</v>
      </c>
      <c r="D107" s="1199"/>
      <c r="E107" s="1199"/>
      <c r="F107" s="1199"/>
      <c r="G107" s="1199"/>
      <c r="H107" s="1200"/>
      <c r="I107" s="253" t="s">
        <v>51</v>
      </c>
      <c r="J107" s="253" t="s">
        <v>51</v>
      </c>
      <c r="K107" s="253">
        <v>3857</v>
      </c>
      <c r="L107" s="288">
        <f t="shared" si="3"/>
        <v>378</v>
      </c>
      <c r="M107" s="288">
        <v>540</v>
      </c>
      <c r="N107" s="1"/>
    </row>
    <row r="108" spans="1:15" x14ac:dyDescent="0.2">
      <c r="A108" s="1"/>
      <c r="B108" s="54"/>
      <c r="C108" s="1107" t="s">
        <v>1172</v>
      </c>
      <c r="D108" s="1108"/>
      <c r="E108" s="1108"/>
      <c r="F108" s="1108"/>
      <c r="G108" s="1108"/>
      <c r="H108" s="1109"/>
      <c r="I108" s="253" t="s">
        <v>51</v>
      </c>
      <c r="J108" s="253"/>
      <c r="K108" s="253" t="s">
        <v>1173</v>
      </c>
      <c r="L108" s="288">
        <f t="shared" si="3"/>
        <v>94.5</v>
      </c>
      <c r="M108" s="288">
        <v>135</v>
      </c>
      <c r="N108" s="1"/>
    </row>
    <row r="109" spans="1:15" x14ac:dyDescent="0.2">
      <c r="A109" s="1"/>
      <c r="B109" s="54"/>
      <c r="C109" s="1107" t="s">
        <v>1174</v>
      </c>
      <c r="D109" s="1108"/>
      <c r="E109" s="1108"/>
      <c r="F109" s="1108"/>
      <c r="G109" s="1108"/>
      <c r="H109" s="1109"/>
      <c r="I109" s="253" t="s">
        <v>51</v>
      </c>
      <c r="J109" s="253" t="s">
        <v>51</v>
      </c>
      <c r="K109" s="253">
        <v>3732</v>
      </c>
      <c r="L109" s="288">
        <f t="shared" si="3"/>
        <v>107.1</v>
      </c>
      <c r="M109" s="288">
        <v>153</v>
      </c>
      <c r="N109" s="1"/>
      <c r="O109" s="3" t="s">
        <v>528</v>
      </c>
    </row>
    <row r="110" spans="1:15" x14ac:dyDescent="0.2">
      <c r="A110" s="1"/>
      <c r="B110" s="54"/>
      <c r="C110" s="1107" t="s">
        <v>1175</v>
      </c>
      <c r="D110" s="1108"/>
      <c r="E110" s="1108"/>
      <c r="F110" s="1108"/>
      <c r="G110" s="1108"/>
      <c r="H110" s="1109"/>
      <c r="I110" s="253" t="s">
        <v>51</v>
      </c>
      <c r="J110" s="253" t="s">
        <v>51</v>
      </c>
      <c r="K110" s="253">
        <v>4771</v>
      </c>
      <c r="L110" s="288">
        <f t="shared" si="3"/>
        <v>251.99999999999997</v>
      </c>
      <c r="M110" s="288">
        <v>360</v>
      </c>
      <c r="N110" s="1"/>
    </row>
    <row r="111" spans="1:15" x14ac:dyDescent="0.2">
      <c r="A111" s="1"/>
      <c r="B111" s="54"/>
      <c r="C111" s="1107" t="s">
        <v>1176</v>
      </c>
      <c r="D111" s="1108"/>
      <c r="E111" s="1108"/>
      <c r="F111" s="1108"/>
      <c r="G111" s="1108"/>
      <c r="H111" s="1109"/>
      <c r="I111" s="253" t="s">
        <v>51</v>
      </c>
      <c r="J111" s="253" t="s">
        <v>51</v>
      </c>
      <c r="K111" s="253">
        <v>3511</v>
      </c>
      <c r="L111" s="288">
        <f t="shared" si="3"/>
        <v>441</v>
      </c>
      <c r="M111" s="288">
        <v>630</v>
      </c>
      <c r="N111" s="1"/>
    </row>
    <row r="112" spans="1:15" x14ac:dyDescent="0.2">
      <c r="A112" s="1"/>
      <c r="B112" s="54"/>
      <c r="C112" s="1107" t="s">
        <v>1177</v>
      </c>
      <c r="D112" s="1108"/>
      <c r="E112" s="1108"/>
      <c r="F112" s="1108"/>
      <c r="G112" s="1108"/>
      <c r="H112" s="1109"/>
      <c r="I112" s="253" t="s">
        <v>51</v>
      </c>
      <c r="J112" s="253" t="s">
        <v>51</v>
      </c>
      <c r="K112" s="253">
        <v>3506</v>
      </c>
      <c r="L112" s="288">
        <f t="shared" si="3"/>
        <v>503.99999999999994</v>
      </c>
      <c r="M112" s="288">
        <v>720</v>
      </c>
      <c r="N112" s="1"/>
    </row>
    <row r="113" spans="1:16" x14ac:dyDescent="0.2">
      <c r="A113" s="1"/>
      <c r="B113" s="54"/>
      <c r="C113" s="1231" t="s">
        <v>598</v>
      </c>
      <c r="D113" s="1231"/>
      <c r="E113" s="1231"/>
      <c r="F113" s="1231"/>
      <c r="G113" s="1231"/>
      <c r="H113" s="1231"/>
      <c r="I113" s="253" t="s">
        <v>51</v>
      </c>
      <c r="J113" s="253" t="s">
        <v>51</v>
      </c>
      <c r="K113" s="253">
        <v>4815</v>
      </c>
      <c r="L113" s="288">
        <f t="shared" si="3"/>
        <v>94.5</v>
      </c>
      <c r="M113" s="288">
        <v>135</v>
      </c>
      <c r="N113" s="1"/>
    </row>
    <row r="114" spans="1:16" x14ac:dyDescent="0.2">
      <c r="A114" s="1"/>
      <c r="B114" s="54"/>
      <c r="C114" s="1231" t="s">
        <v>1178</v>
      </c>
      <c r="D114" s="1231"/>
      <c r="E114" s="1231"/>
      <c r="F114" s="1231"/>
      <c r="G114" s="1231"/>
      <c r="H114" s="1231"/>
      <c r="I114" s="253" t="s">
        <v>51</v>
      </c>
      <c r="J114" s="253" t="s">
        <v>51</v>
      </c>
      <c r="K114" s="253">
        <v>4828</v>
      </c>
      <c r="L114" s="288">
        <f t="shared" si="3"/>
        <v>338.79999999999995</v>
      </c>
      <c r="M114" s="288">
        <v>484</v>
      </c>
      <c r="N114" s="1"/>
    </row>
    <row r="115" spans="1:16" ht="12.75" customHeight="1" x14ac:dyDescent="0.2">
      <c r="A115" s="1"/>
      <c r="B115" s="950"/>
      <c r="C115" s="268"/>
      <c r="D115" s="268"/>
      <c r="E115" s="268"/>
      <c r="F115" s="268"/>
      <c r="G115" s="268"/>
      <c r="H115" s="268"/>
      <c r="I115" s="1"/>
      <c r="J115" s="1"/>
      <c r="K115" s="2"/>
      <c r="L115" s="220"/>
      <c r="M115" s="225"/>
      <c r="N115" s="1"/>
    </row>
    <row r="116" spans="1:16" ht="12.75" customHeight="1" x14ac:dyDescent="0.2">
      <c r="A116" s="1"/>
      <c r="B116" s="1232" t="s">
        <v>461</v>
      </c>
      <c r="C116" s="1232"/>
      <c r="D116" s="1232"/>
      <c r="E116" s="1232"/>
      <c r="F116" s="1232"/>
      <c r="G116" s="1232"/>
      <c r="H116" s="1232"/>
      <c r="I116" s="1232"/>
      <c r="J116" s="1232"/>
      <c r="K116" s="1232"/>
      <c r="L116" s="1232"/>
      <c r="M116" s="1232"/>
      <c r="N116" s="270"/>
      <c r="O116" s="270"/>
      <c r="P116" s="270"/>
    </row>
    <row r="117" spans="1:16" x14ac:dyDescent="0.2">
      <c r="A117" s="1"/>
      <c r="B117" s="108" t="s">
        <v>452</v>
      </c>
      <c r="C117" s="268"/>
      <c r="D117" s="268"/>
      <c r="E117" s="268"/>
      <c r="F117" s="268"/>
      <c r="G117" s="268"/>
      <c r="H117" s="60"/>
      <c r="I117" s="61"/>
      <c r="J117" s="61"/>
      <c r="K117" s="62"/>
      <c r="L117" s="222"/>
      <c r="M117" s="237"/>
      <c r="N117" s="6"/>
    </row>
    <row r="118" spans="1:16" ht="13.8" x14ac:dyDescent="0.25">
      <c r="A118" s="1"/>
      <c r="B118" s="108"/>
      <c r="C118" s="63"/>
      <c r="D118" s="60"/>
      <c r="E118" s="60"/>
      <c r="F118" s="60"/>
      <c r="G118" s="60"/>
      <c r="H118" s="61"/>
      <c r="I118" s="61"/>
      <c r="J118" s="61"/>
      <c r="K118" s="62"/>
      <c r="L118" s="222"/>
      <c r="M118" s="237"/>
      <c r="N118" s="6"/>
    </row>
    <row r="119" spans="1:16" x14ac:dyDescent="0.2">
      <c r="A119" s="1"/>
      <c r="B119" s="950" t="s">
        <v>460</v>
      </c>
      <c r="C119" s="59"/>
      <c r="D119" s="60"/>
      <c r="E119" s="60"/>
      <c r="F119" s="60"/>
      <c r="G119" s="60"/>
      <c r="H119" s="61"/>
      <c r="I119" s="61"/>
      <c r="J119" s="61"/>
      <c r="K119" s="62"/>
      <c r="L119" s="222"/>
      <c r="M119" s="237"/>
      <c r="N119" s="6"/>
    </row>
  </sheetData>
  <mergeCells count="49">
    <mergeCell ref="C40:H40"/>
    <mergeCell ref="G3:J3"/>
    <mergeCell ref="G4:J4"/>
    <mergeCell ref="G5:J5"/>
    <mergeCell ref="F6:I6"/>
    <mergeCell ref="G7:J7"/>
    <mergeCell ref="C41:H41"/>
    <mergeCell ref="C42:H42"/>
    <mergeCell ref="C45:H45"/>
    <mergeCell ref="C46:H46"/>
    <mergeCell ref="C47:H47"/>
    <mergeCell ref="C70:H70"/>
    <mergeCell ref="C51:H51"/>
    <mergeCell ref="C57:H57"/>
    <mergeCell ref="C58:H58"/>
    <mergeCell ref="C59:H59"/>
    <mergeCell ref="C63:H63"/>
    <mergeCell ref="C64:H64"/>
    <mergeCell ref="C67:H67"/>
    <mergeCell ref="C68:H68"/>
    <mergeCell ref="C69:H69"/>
    <mergeCell ref="C71:H71"/>
    <mergeCell ref="C72:H72"/>
    <mergeCell ref="C73:H73"/>
    <mergeCell ref="C74:H74"/>
    <mergeCell ref="C75:H75"/>
    <mergeCell ref="C76:H76"/>
    <mergeCell ref="C77:H77"/>
    <mergeCell ref="C78:H78"/>
    <mergeCell ref="C79:H79"/>
    <mergeCell ref="C80:H80"/>
    <mergeCell ref="B85:I85"/>
    <mergeCell ref="C105:H105"/>
    <mergeCell ref="C89:H89"/>
    <mergeCell ref="C90:H90"/>
    <mergeCell ref="C91:H91"/>
    <mergeCell ref="C94:H94"/>
    <mergeCell ref="C95:H95"/>
    <mergeCell ref="C96:H96"/>
    <mergeCell ref="C97:H97"/>
    <mergeCell ref="C98:H98"/>
    <mergeCell ref="C99:H99"/>
    <mergeCell ref="C103:H103"/>
    <mergeCell ref="C104:H104"/>
    <mergeCell ref="C106:H106"/>
    <mergeCell ref="C107:H107"/>
    <mergeCell ref="C113:H113"/>
    <mergeCell ref="C114:H114"/>
    <mergeCell ref="B116:M116"/>
  </mergeCells>
  <pageMargins left="0.25" right="0.1" top="0.25" bottom="0.46" header="0.25" footer="0.25"/>
  <pageSetup scale="71" fitToHeight="2" orientation="portrait" r:id="rId1"/>
  <headerFooter alignWithMargins="0">
    <oddFooter>&amp;L&amp;"Verdana,Italic"Confidential Property of E-Z-GO Division of Textron Inc. &amp;R&amp;"Verdana,Italic"Page&amp;P</oddFooter>
  </headerFooter>
  <rowBreaks count="2" manualBreakCount="2">
    <brk id="60" max="16383" man="1"/>
    <brk id="119" max="1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20"/>
  <sheetViews>
    <sheetView topLeftCell="A40" zoomScaleNormal="100" workbookViewId="0">
      <selection activeCell="L74" sqref="L74"/>
    </sheetView>
  </sheetViews>
  <sheetFormatPr defaultColWidth="9.109375" defaultRowHeight="12.6" x14ac:dyDescent="0.2"/>
  <cols>
    <col min="1" max="1" width="3.44140625" style="5" customWidth="1"/>
    <col min="2" max="2" width="7" style="51" customWidth="1"/>
    <col min="3" max="6" width="9.109375" style="51"/>
    <col min="7" max="7" width="13.6640625" style="51" customWidth="1"/>
    <col min="8" max="8" width="10.6640625" style="51" customWidth="1"/>
    <col min="9" max="9" width="8.33203125" style="51" customWidth="1"/>
    <col min="10" max="10" width="10.5546875" style="51" customWidth="1"/>
    <col min="11" max="11" width="13.33203125" style="4" customWidth="1"/>
    <col min="12" max="12" width="12.6640625" style="231" customWidth="1"/>
    <col min="13" max="13" width="12.6640625" style="238" customWidth="1"/>
    <col min="14" max="14" width="4.5546875" style="51" customWidth="1"/>
    <col min="15" max="15" width="3.44140625" style="3" customWidth="1"/>
    <col min="16" max="16384" width="9.109375" style="51"/>
  </cols>
  <sheetData>
    <row r="1" spans="1:14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20"/>
      <c r="M1" s="225"/>
      <c r="N1" s="1"/>
    </row>
    <row r="2" spans="1:14" x14ac:dyDescent="0.2">
      <c r="A2" s="1"/>
      <c r="B2" s="1"/>
      <c r="C2" s="1"/>
      <c r="D2" s="1"/>
      <c r="E2" s="1"/>
      <c r="F2" s="1"/>
      <c r="G2" s="1"/>
      <c r="H2" s="1"/>
      <c r="I2" s="1"/>
      <c r="J2" s="1"/>
      <c r="L2" s="221"/>
      <c r="M2" s="232"/>
      <c r="N2" s="5"/>
    </row>
    <row r="3" spans="1:14" ht="17.399999999999999" x14ac:dyDescent="0.3">
      <c r="A3" s="1"/>
      <c r="B3" s="1"/>
      <c r="C3" s="1"/>
      <c r="D3" s="1"/>
      <c r="E3" s="7"/>
      <c r="F3" s="7"/>
      <c r="G3" s="1189" t="s">
        <v>1179</v>
      </c>
      <c r="H3" s="1189"/>
      <c r="I3" s="1189"/>
      <c r="J3" s="1189"/>
      <c r="K3" s="2"/>
      <c r="L3" s="220"/>
      <c r="M3" s="225"/>
      <c r="N3" s="1"/>
    </row>
    <row r="4" spans="1:14" ht="15" customHeight="1" x14ac:dyDescent="0.2">
      <c r="A4" s="1"/>
      <c r="B4" s="1"/>
      <c r="C4" s="1"/>
      <c r="D4" s="1"/>
      <c r="E4" s="8"/>
      <c r="F4" s="8"/>
      <c r="G4" s="1190" t="s">
        <v>0</v>
      </c>
      <c r="H4" s="1190"/>
      <c r="I4" s="1190"/>
      <c r="J4" s="1190"/>
      <c r="K4" s="10"/>
      <c r="L4" s="222"/>
      <c r="M4" s="233" t="s">
        <v>1</v>
      </c>
      <c r="N4" s="1"/>
    </row>
    <row r="5" spans="1:14" x14ac:dyDescent="0.2">
      <c r="A5" s="1"/>
      <c r="B5" s="1"/>
      <c r="C5" s="1"/>
      <c r="D5" s="1"/>
      <c r="E5" s="11"/>
      <c r="F5" s="11"/>
      <c r="G5" s="1191" t="s">
        <v>1047</v>
      </c>
      <c r="H5" s="1191"/>
      <c r="I5" s="1191"/>
      <c r="J5" s="1191"/>
      <c r="K5" s="698"/>
      <c r="L5" s="222"/>
      <c r="M5" s="233" t="s">
        <v>2</v>
      </c>
      <c r="N5" s="1"/>
    </row>
    <row r="6" spans="1:14" ht="6" customHeight="1" thickBot="1" x14ac:dyDescent="0.25">
      <c r="A6" s="1"/>
      <c r="B6" s="1"/>
      <c r="C6" s="1"/>
      <c r="D6" s="1"/>
      <c r="E6" s="6"/>
      <c r="F6" s="1258"/>
      <c r="G6" s="1258"/>
      <c r="H6" s="1258"/>
      <c r="I6" s="1258"/>
      <c r="J6" s="267"/>
      <c r="K6" s="267"/>
      <c r="L6" s="220"/>
      <c r="M6" s="225"/>
      <c r="N6" s="1"/>
    </row>
    <row r="7" spans="1:14" ht="21" customHeight="1" thickBot="1" x14ac:dyDescent="0.25">
      <c r="A7" s="1"/>
      <c r="B7" s="1"/>
      <c r="C7" s="1"/>
      <c r="D7" s="1"/>
      <c r="E7" s="1"/>
      <c r="F7" s="335"/>
      <c r="G7" s="1259" t="s">
        <v>967</v>
      </c>
      <c r="H7" s="1260"/>
      <c r="I7" s="1260"/>
      <c r="J7" s="1261"/>
      <c r="K7" s="267"/>
      <c r="L7" s="220"/>
      <c r="M7" s="225"/>
      <c r="N7" s="1"/>
    </row>
    <row r="8" spans="1:14" ht="24" customHeight="1" x14ac:dyDescent="0.2">
      <c r="B8" s="14" t="s">
        <v>156</v>
      </c>
      <c r="C8" s="15"/>
      <c r="D8" s="15"/>
      <c r="E8" s="15"/>
      <c r="F8" s="255"/>
      <c r="G8" s="255"/>
      <c r="H8" s="255"/>
      <c r="I8" s="255"/>
      <c r="J8" s="255"/>
      <c r="K8" s="266" t="s">
        <v>4</v>
      </c>
      <c r="L8" s="263" t="s">
        <v>455</v>
      </c>
      <c r="M8" s="247" t="s">
        <v>5</v>
      </c>
      <c r="N8" s="1"/>
    </row>
    <row r="9" spans="1:14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2"/>
      <c r="L9" s="220"/>
      <c r="M9" s="220"/>
      <c r="N9" s="1"/>
    </row>
    <row r="10" spans="1:14" x14ac:dyDescent="0.2">
      <c r="A10" s="1"/>
      <c r="B10" s="242" t="s">
        <v>157</v>
      </c>
      <c r="C10" s="241"/>
      <c r="D10" s="241"/>
      <c r="E10" s="241"/>
      <c r="F10" s="241"/>
      <c r="G10" s="241"/>
      <c r="H10" s="241"/>
      <c r="I10" s="241"/>
      <c r="J10" s="241"/>
      <c r="K10" s="265">
        <v>619212</v>
      </c>
      <c r="L10" s="245">
        <f>M10*0.7</f>
        <v>6242.5999999999995</v>
      </c>
      <c r="M10" s="245">
        <v>8918</v>
      </c>
      <c r="N10" s="1"/>
    </row>
    <row r="11" spans="1:14" x14ac:dyDescent="0.2">
      <c r="A11" s="1"/>
      <c r="B11" s="18"/>
      <c r="C11" s="1"/>
      <c r="D11" s="1"/>
      <c r="E11" s="1"/>
      <c r="F11" s="1"/>
      <c r="G11" s="1"/>
      <c r="H11" s="1"/>
      <c r="I11" s="1"/>
      <c r="J11" s="1"/>
      <c r="K11" s="19"/>
      <c r="L11" s="223"/>
      <c r="M11" s="234"/>
      <c r="N11" s="1"/>
    </row>
    <row r="12" spans="1:14" x14ac:dyDescent="0.2">
      <c r="A12" s="1"/>
      <c r="B12" s="20" t="s">
        <v>7</v>
      </c>
      <c r="C12" s="1"/>
      <c r="D12" s="1"/>
      <c r="E12" s="1"/>
      <c r="F12" s="1"/>
      <c r="G12" s="1"/>
      <c r="H12" s="1"/>
      <c r="I12" s="1"/>
      <c r="J12" s="1"/>
      <c r="K12" s="19"/>
      <c r="L12" s="223"/>
      <c r="M12" s="223"/>
      <c r="N12" s="1"/>
    </row>
    <row r="13" spans="1:14" x14ac:dyDescent="0.2">
      <c r="A13" s="1"/>
      <c r="B13" s="21" t="s">
        <v>8</v>
      </c>
      <c r="C13" s="1"/>
      <c r="D13" s="22" t="s">
        <v>9</v>
      </c>
      <c r="E13" s="1"/>
      <c r="F13" s="1"/>
      <c r="G13" s="1"/>
      <c r="H13" s="21"/>
      <c r="I13" s="21" t="s">
        <v>10</v>
      </c>
      <c r="J13" s="1"/>
      <c r="K13" s="23" t="s">
        <v>11</v>
      </c>
      <c r="L13" s="224"/>
      <c r="M13" s="224"/>
      <c r="N13" s="1"/>
    </row>
    <row r="14" spans="1:14" x14ac:dyDescent="0.2">
      <c r="A14" s="1"/>
      <c r="B14" s="21" t="s">
        <v>15</v>
      </c>
      <c r="C14" s="1"/>
      <c r="D14" s="22" t="s">
        <v>158</v>
      </c>
      <c r="E14" s="1"/>
      <c r="F14" s="1"/>
      <c r="G14" s="1"/>
      <c r="H14" s="21"/>
      <c r="I14" s="21" t="s">
        <v>14</v>
      </c>
      <c r="J14" s="1"/>
      <c r="K14" s="23" t="s">
        <v>11</v>
      </c>
      <c r="L14" s="224"/>
      <c r="M14" s="224"/>
      <c r="N14" s="1"/>
    </row>
    <row r="15" spans="1:14" x14ac:dyDescent="0.2">
      <c r="A15" s="1"/>
      <c r="B15" s="21" t="s">
        <v>19</v>
      </c>
      <c r="C15" s="1"/>
      <c r="D15" s="22" t="s">
        <v>159</v>
      </c>
      <c r="E15" s="1"/>
      <c r="F15" s="1"/>
      <c r="G15" s="1"/>
      <c r="H15" s="21"/>
      <c r="I15" s="21" t="s">
        <v>17</v>
      </c>
      <c r="J15" s="1"/>
      <c r="K15" s="23" t="s">
        <v>18</v>
      </c>
      <c r="L15" s="224"/>
      <c r="M15" s="224"/>
      <c r="N15" s="1"/>
    </row>
    <row r="16" spans="1:14" x14ac:dyDescent="0.2">
      <c r="A16" s="1"/>
      <c r="B16" s="21" t="s">
        <v>22</v>
      </c>
      <c r="C16" s="1"/>
      <c r="D16" s="22" t="s">
        <v>160</v>
      </c>
      <c r="E16" s="1"/>
      <c r="F16" s="1"/>
      <c r="G16" s="1"/>
      <c r="H16" s="21"/>
      <c r="I16" s="21" t="s">
        <v>161</v>
      </c>
      <c r="J16" s="6"/>
      <c r="K16" s="23" t="s">
        <v>162</v>
      </c>
      <c r="L16" s="224"/>
      <c r="M16" s="224"/>
      <c r="N16" s="1"/>
    </row>
    <row r="17" spans="1:14" x14ac:dyDescent="0.2">
      <c r="A17" s="1"/>
      <c r="B17" s="21" t="s">
        <v>25</v>
      </c>
      <c r="C17" s="1"/>
      <c r="D17" s="23" t="s">
        <v>26</v>
      </c>
      <c r="E17" s="1"/>
      <c r="F17" s="1"/>
      <c r="G17" s="1"/>
      <c r="H17" s="21"/>
      <c r="I17" s="21" t="s">
        <v>24</v>
      </c>
      <c r="J17" s="1"/>
      <c r="K17" s="22" t="s">
        <v>163</v>
      </c>
      <c r="L17" s="224"/>
      <c r="M17" s="224"/>
      <c r="N17" s="1"/>
    </row>
    <row r="18" spans="1:14" x14ac:dyDescent="0.2">
      <c r="A18" s="1"/>
      <c r="B18" s="21" t="s">
        <v>31</v>
      </c>
      <c r="C18" s="1"/>
      <c r="D18" s="22" t="s">
        <v>164</v>
      </c>
      <c r="E18" s="1"/>
      <c r="F18" s="1"/>
      <c r="G18" s="1"/>
      <c r="H18" s="21"/>
      <c r="I18" s="21" t="s">
        <v>27</v>
      </c>
      <c r="J18" s="1"/>
      <c r="K18" s="22" t="s">
        <v>42</v>
      </c>
      <c r="L18" s="224"/>
      <c r="M18" s="224"/>
      <c r="N18" s="1"/>
    </row>
    <row r="19" spans="1:14" x14ac:dyDescent="0.2">
      <c r="A19" s="1"/>
      <c r="B19" s="21" t="s">
        <v>21</v>
      </c>
      <c r="C19" s="6"/>
      <c r="D19" s="23" t="s">
        <v>165</v>
      </c>
      <c r="E19" s="6"/>
      <c r="F19" s="1"/>
      <c r="G19" s="1"/>
      <c r="H19" s="21"/>
      <c r="I19" s="21" t="s">
        <v>29</v>
      </c>
      <c r="J19" s="1"/>
      <c r="K19" s="23" t="s">
        <v>166</v>
      </c>
      <c r="L19" s="224"/>
      <c r="M19" s="224"/>
      <c r="N19" s="1"/>
    </row>
    <row r="20" spans="1:14" x14ac:dyDescent="0.2">
      <c r="A20" s="1"/>
      <c r="B20" s="21"/>
      <c r="C20" s="1"/>
      <c r="D20" s="22"/>
      <c r="E20" s="1"/>
      <c r="F20" s="1"/>
      <c r="G20" s="1"/>
      <c r="H20" s="1"/>
      <c r="I20" s="1"/>
      <c r="J20" s="1"/>
      <c r="K20" s="12"/>
      <c r="L20" s="224"/>
      <c r="M20" s="224"/>
      <c r="N20" s="1"/>
    </row>
    <row r="21" spans="1:14" x14ac:dyDescent="0.2">
      <c r="A21" s="1"/>
      <c r="B21" s="242" t="s">
        <v>167</v>
      </c>
      <c r="C21" s="248"/>
      <c r="D21" s="248"/>
      <c r="E21" s="248"/>
      <c r="F21" s="248"/>
      <c r="G21" s="248"/>
      <c r="H21" s="248"/>
      <c r="I21" s="248"/>
      <c r="J21" s="248"/>
      <c r="K21" s="265">
        <v>619213</v>
      </c>
      <c r="L21" s="245">
        <f>M21*0.7</f>
        <v>6174</v>
      </c>
      <c r="M21" s="245">
        <v>8820</v>
      </c>
      <c r="N21" s="1"/>
    </row>
    <row r="22" spans="1:14" x14ac:dyDescent="0.2">
      <c r="A22" s="1"/>
      <c r="B22" s="18"/>
      <c r="C22" s="18"/>
      <c r="D22" s="18"/>
      <c r="E22" s="18"/>
      <c r="F22" s="18"/>
      <c r="G22" s="18"/>
      <c r="H22" s="18"/>
      <c r="I22" s="18"/>
      <c r="J22" s="18"/>
      <c r="K22" s="19"/>
      <c r="L22" s="223"/>
      <c r="M22" s="223"/>
      <c r="N22" s="1"/>
    </row>
    <row r="23" spans="1:14" x14ac:dyDescent="0.2">
      <c r="A23" s="1"/>
      <c r="B23" s="20" t="s">
        <v>7</v>
      </c>
      <c r="C23" s="1"/>
      <c r="D23" s="1"/>
      <c r="E23" s="1"/>
      <c r="F23" s="1"/>
      <c r="G23" s="1"/>
      <c r="H23" s="1"/>
      <c r="I23" s="1"/>
      <c r="J23" s="1"/>
      <c r="K23" s="19"/>
      <c r="L23" s="223"/>
      <c r="M23" s="223"/>
      <c r="N23" s="1"/>
    </row>
    <row r="24" spans="1:14" x14ac:dyDescent="0.2">
      <c r="A24" s="1"/>
      <c r="B24" s="21" t="s">
        <v>33</v>
      </c>
      <c r="C24" s="1"/>
      <c r="D24" s="22" t="s">
        <v>34</v>
      </c>
      <c r="E24" s="1"/>
      <c r="F24" s="1"/>
      <c r="G24" s="1"/>
      <c r="H24" s="21"/>
      <c r="I24" s="21" t="s">
        <v>10</v>
      </c>
      <c r="J24" s="1"/>
      <c r="K24" s="23" t="s">
        <v>11</v>
      </c>
      <c r="L24" s="224"/>
      <c r="M24" s="224"/>
      <c r="N24" s="1"/>
    </row>
    <row r="25" spans="1:14" x14ac:dyDescent="0.2">
      <c r="A25" s="1"/>
      <c r="B25" s="21" t="s">
        <v>12</v>
      </c>
      <c r="C25" s="1"/>
      <c r="D25" s="27" t="s">
        <v>35</v>
      </c>
      <c r="E25" s="1"/>
      <c r="F25" s="1"/>
      <c r="G25" s="1"/>
      <c r="H25" s="21"/>
      <c r="I25" s="21" t="s">
        <v>14</v>
      </c>
      <c r="J25" s="1"/>
      <c r="K25" s="23" t="s">
        <v>11</v>
      </c>
      <c r="L25" s="224"/>
      <c r="M25" s="224"/>
      <c r="N25" s="1"/>
    </row>
    <row r="26" spans="1:14" x14ac:dyDescent="0.2">
      <c r="A26" s="1"/>
      <c r="B26" s="21" t="s">
        <v>15</v>
      </c>
      <c r="C26" s="1"/>
      <c r="D26" s="22" t="s">
        <v>36</v>
      </c>
      <c r="E26" s="1"/>
      <c r="F26" s="1"/>
      <c r="G26" s="1"/>
      <c r="H26" s="21"/>
      <c r="I26" s="21" t="s">
        <v>17</v>
      </c>
      <c r="J26" s="1"/>
      <c r="K26" s="23" t="s">
        <v>18</v>
      </c>
      <c r="L26" s="224"/>
      <c r="M26" s="224"/>
      <c r="N26" s="1"/>
    </row>
    <row r="27" spans="1:14" x14ac:dyDescent="0.2">
      <c r="A27" s="1"/>
      <c r="B27" s="21" t="s">
        <v>37</v>
      </c>
      <c r="C27" s="1"/>
      <c r="D27" s="22" t="s">
        <v>168</v>
      </c>
      <c r="E27" s="1"/>
      <c r="F27" s="1"/>
      <c r="G27" s="1"/>
      <c r="H27" s="21"/>
      <c r="I27" s="21" t="s">
        <v>24</v>
      </c>
      <c r="J27" s="1"/>
      <c r="K27" s="22" t="s">
        <v>163</v>
      </c>
      <c r="L27" s="224"/>
      <c r="M27" s="224"/>
      <c r="N27" s="1"/>
    </row>
    <row r="28" spans="1:14" x14ac:dyDescent="0.2">
      <c r="A28" s="1"/>
      <c r="B28" s="21" t="s">
        <v>25</v>
      </c>
      <c r="C28" s="1"/>
      <c r="D28" s="23" t="s">
        <v>26</v>
      </c>
      <c r="E28" s="1"/>
      <c r="F28" s="1"/>
      <c r="G28" s="1"/>
      <c r="H28" s="21"/>
      <c r="I28" s="21" t="s">
        <v>27</v>
      </c>
      <c r="J28" s="1"/>
      <c r="K28" s="22" t="s">
        <v>42</v>
      </c>
      <c r="L28" s="224"/>
      <c r="M28" s="224"/>
      <c r="N28" s="1"/>
    </row>
    <row r="29" spans="1:14" x14ac:dyDescent="0.2">
      <c r="A29" s="1"/>
      <c r="B29" s="21" t="s">
        <v>31</v>
      </c>
      <c r="C29" s="1"/>
      <c r="D29" s="22" t="s">
        <v>164</v>
      </c>
      <c r="E29" s="1"/>
      <c r="F29" s="1"/>
      <c r="G29" s="1"/>
      <c r="H29" s="21"/>
      <c r="I29" s="21" t="s">
        <v>29</v>
      </c>
      <c r="J29" s="1"/>
      <c r="K29" s="23" t="s">
        <v>169</v>
      </c>
      <c r="L29" s="224"/>
      <c r="M29" s="224"/>
      <c r="N29" s="1"/>
    </row>
    <row r="30" spans="1:14" x14ac:dyDescent="0.2">
      <c r="A30" s="1"/>
      <c r="B30" s="21" t="s">
        <v>21</v>
      </c>
      <c r="C30" s="6"/>
      <c r="D30" s="23" t="s">
        <v>165</v>
      </c>
      <c r="E30" s="1"/>
      <c r="F30" s="1"/>
      <c r="G30" s="1"/>
      <c r="H30" s="21"/>
      <c r="I30" s="21"/>
      <c r="J30" s="1"/>
      <c r="K30" s="23"/>
      <c r="L30" s="224"/>
      <c r="M30" s="224"/>
      <c r="N30" s="1"/>
    </row>
    <row r="31" spans="1:14" x14ac:dyDescent="0.2">
      <c r="A31" s="1"/>
      <c r="B31" s="28"/>
      <c r="C31" s="1"/>
      <c r="D31" s="22"/>
      <c r="E31" s="1"/>
      <c r="F31" s="1"/>
      <c r="G31" s="1"/>
      <c r="H31" s="21"/>
      <c r="I31" s="105"/>
      <c r="J31" s="1"/>
      <c r="K31" s="12"/>
      <c r="L31" s="224"/>
      <c r="M31" s="224"/>
      <c r="N31" s="1"/>
    </row>
    <row r="32" spans="1:14" x14ac:dyDescent="0.2">
      <c r="A32" s="1"/>
      <c r="B32" s="28" t="s">
        <v>170</v>
      </c>
      <c r="C32" s="1"/>
      <c r="D32" s="1"/>
      <c r="E32" s="1"/>
      <c r="F32" s="1"/>
      <c r="G32" s="1"/>
      <c r="H32" s="1"/>
      <c r="I32" s="1"/>
      <c r="J32" s="1"/>
      <c r="K32" s="2"/>
      <c r="L32" s="220"/>
      <c r="M32" s="225"/>
      <c r="N32" s="1"/>
    </row>
    <row r="33" spans="1:14" x14ac:dyDescent="0.2">
      <c r="A33" s="1"/>
      <c r="B33" s="22" t="s">
        <v>45</v>
      </c>
      <c r="C33" s="1"/>
      <c r="D33" s="1"/>
      <c r="E33" s="1"/>
      <c r="F33" s="1"/>
      <c r="G33" s="1"/>
      <c r="H33" s="1"/>
      <c r="I33" s="1"/>
      <c r="J33" s="1"/>
      <c r="K33" s="2"/>
      <c r="L33" s="220"/>
      <c r="M33" s="225"/>
      <c r="N33" s="1"/>
    </row>
    <row r="34" spans="1:14" ht="6" customHeight="1" x14ac:dyDescent="0.2">
      <c r="A34" s="1"/>
      <c r="B34" s="22"/>
      <c r="C34" s="1"/>
      <c r="D34" s="1"/>
      <c r="E34" s="1"/>
      <c r="F34" s="1"/>
      <c r="G34" s="1"/>
      <c r="H34" s="1"/>
      <c r="I34" s="1"/>
      <c r="J34" s="1"/>
      <c r="K34" s="2"/>
      <c r="L34" s="220"/>
      <c r="M34" s="225"/>
      <c r="N34" s="1"/>
    </row>
    <row r="35" spans="1:14" ht="26.25" customHeight="1" x14ac:dyDescent="0.2">
      <c r="A35" s="1"/>
      <c r="B35" s="29" t="s">
        <v>46</v>
      </c>
      <c r="C35" s="15"/>
      <c r="D35" s="15"/>
      <c r="E35" s="15"/>
      <c r="F35" s="15"/>
      <c r="G35" s="15"/>
      <c r="H35" s="106"/>
      <c r="I35" s="246" t="s">
        <v>171</v>
      </c>
      <c r="J35" s="250" t="s">
        <v>172</v>
      </c>
      <c r="K35" s="250" t="s">
        <v>47</v>
      </c>
      <c r="L35" s="263" t="s">
        <v>455</v>
      </c>
      <c r="M35" s="247" t="s">
        <v>5</v>
      </c>
      <c r="N35" s="1"/>
    </row>
    <row r="36" spans="1:14" ht="7.5" customHeight="1" x14ac:dyDescent="0.2">
      <c r="A36" s="1"/>
      <c r="B36" s="33"/>
      <c r="C36" s="34"/>
      <c r="D36" s="34"/>
      <c r="E36" s="34"/>
      <c r="F36" s="34"/>
      <c r="G36" s="34"/>
      <c r="H36" s="35"/>
      <c r="I36" s="38"/>
      <c r="J36" s="38"/>
      <c r="K36" s="38"/>
      <c r="L36" s="226"/>
      <c r="M36" s="226"/>
      <c r="N36" s="1"/>
    </row>
    <row r="37" spans="1:14" ht="12.75" customHeight="1" x14ac:dyDescent="0.2">
      <c r="A37" s="1"/>
      <c r="B37" s="45"/>
      <c r="C37" s="1"/>
      <c r="D37" s="1"/>
      <c r="E37" s="1"/>
      <c r="F37" s="1"/>
      <c r="G37" s="1"/>
      <c r="H37" s="35"/>
      <c r="I37" s="36"/>
      <c r="J37" s="36"/>
      <c r="K37" s="36"/>
      <c r="L37" s="229"/>
      <c r="M37" s="229"/>
      <c r="N37" s="1"/>
    </row>
    <row r="38" spans="1:14" x14ac:dyDescent="0.2">
      <c r="A38" s="1"/>
      <c r="B38" s="43" t="s">
        <v>296</v>
      </c>
      <c r="C38" s="163"/>
      <c r="D38" s="163"/>
      <c r="E38" s="163"/>
      <c r="F38" s="163"/>
      <c r="G38" s="163"/>
      <c r="H38" s="163"/>
      <c r="I38" s="163"/>
      <c r="J38" s="163"/>
      <c r="K38" s="164"/>
      <c r="L38" s="744"/>
      <c r="M38" s="745"/>
      <c r="N38" s="1"/>
    </row>
    <row r="39" spans="1:14" x14ac:dyDescent="0.2">
      <c r="A39" s="1"/>
      <c r="B39" s="28"/>
      <c r="C39" s="739" t="s">
        <v>61</v>
      </c>
      <c r="D39" s="55"/>
      <c r="E39" s="55"/>
      <c r="F39" s="55"/>
      <c r="G39" s="55"/>
      <c r="H39" s="56"/>
      <c r="I39" s="56"/>
      <c r="J39" s="56"/>
      <c r="K39" s="57"/>
      <c r="L39" s="281"/>
      <c r="M39" s="281"/>
      <c r="N39" s="1"/>
    </row>
    <row r="40" spans="1:14" x14ac:dyDescent="0.2">
      <c r="A40" s="1"/>
      <c r="B40" s="22"/>
      <c r="C40" s="1239" t="s">
        <v>456</v>
      </c>
      <c r="D40" s="1240"/>
      <c r="E40" s="1240"/>
      <c r="F40" s="1240"/>
      <c r="G40" s="1240"/>
      <c r="H40" s="1241"/>
      <c r="I40" s="252" t="s">
        <v>51</v>
      </c>
      <c r="J40" s="252" t="s">
        <v>51</v>
      </c>
      <c r="K40" s="275"/>
      <c r="L40" s="288" t="s">
        <v>52</v>
      </c>
      <c r="M40" s="288" t="s">
        <v>52</v>
      </c>
      <c r="N40" s="1"/>
    </row>
    <row r="41" spans="1:14" x14ac:dyDescent="0.2">
      <c r="A41" s="1"/>
      <c r="B41" s="22"/>
      <c r="C41" s="1185" t="s">
        <v>1165</v>
      </c>
      <c r="D41" s="1186"/>
      <c r="E41" s="1186"/>
      <c r="F41" s="1186"/>
      <c r="G41" s="1186"/>
      <c r="H41" s="1187"/>
      <c r="I41" s="252" t="s">
        <v>51</v>
      </c>
      <c r="J41" s="252" t="s">
        <v>51</v>
      </c>
      <c r="K41" s="275"/>
      <c r="L41" s="288">
        <v>0</v>
      </c>
      <c r="M41" s="288">
        <v>0</v>
      </c>
      <c r="N41" s="1"/>
    </row>
    <row r="42" spans="1:14" ht="13.2" x14ac:dyDescent="0.2">
      <c r="A42" s="1"/>
      <c r="B42" s="22"/>
      <c r="C42" s="1255" t="s">
        <v>1068</v>
      </c>
      <c r="D42" s="1256"/>
      <c r="E42" s="1256"/>
      <c r="F42" s="1256"/>
      <c r="G42" s="1256"/>
      <c r="H42" s="1257"/>
      <c r="I42" s="741" t="s">
        <v>51</v>
      </c>
      <c r="J42" s="741" t="s">
        <v>51</v>
      </c>
      <c r="K42" s="946"/>
      <c r="L42" s="955">
        <f>M42*0.7</f>
        <v>219.79999999999998</v>
      </c>
      <c r="M42" s="955">
        <v>314</v>
      </c>
      <c r="N42" s="1"/>
    </row>
    <row r="43" spans="1:14" x14ac:dyDescent="0.2">
      <c r="A43" s="1"/>
      <c r="B43" s="22"/>
      <c r="C43" s="1093"/>
      <c r="D43" s="55"/>
      <c r="E43" s="55"/>
      <c r="F43" s="55"/>
      <c r="G43" s="55"/>
      <c r="H43" s="56"/>
      <c r="I43" s="56"/>
      <c r="J43" s="56"/>
      <c r="K43" s="57"/>
      <c r="L43" s="281"/>
      <c r="M43" s="281"/>
      <c r="N43" s="1"/>
    </row>
    <row r="44" spans="1:14" x14ac:dyDescent="0.2">
      <c r="A44" s="1"/>
      <c r="B44" s="28"/>
      <c r="C44" s="739" t="s">
        <v>178</v>
      </c>
      <c r="D44" s="55"/>
      <c r="E44" s="55"/>
      <c r="F44" s="55"/>
      <c r="G44" s="55"/>
      <c r="H44" s="56"/>
      <c r="I44" s="56"/>
      <c r="J44" s="56"/>
      <c r="K44" s="57"/>
      <c r="L44" s="281"/>
      <c r="M44" s="281"/>
      <c r="N44" s="1"/>
    </row>
    <row r="45" spans="1:14" x14ac:dyDescent="0.2">
      <c r="A45" s="1"/>
      <c r="B45" s="22"/>
      <c r="C45" s="1245" t="s">
        <v>70</v>
      </c>
      <c r="D45" s="1245"/>
      <c r="E45" s="1245"/>
      <c r="F45" s="1245"/>
      <c r="G45" s="1245"/>
      <c r="H45" s="1245"/>
      <c r="I45" s="252" t="s">
        <v>51</v>
      </c>
      <c r="J45" s="252" t="s">
        <v>51</v>
      </c>
      <c r="K45" s="253">
        <v>617902</v>
      </c>
      <c r="L45" s="288" t="s">
        <v>52</v>
      </c>
      <c r="M45" s="288" t="s">
        <v>52</v>
      </c>
      <c r="N45" s="1"/>
    </row>
    <row r="46" spans="1:14" x14ac:dyDescent="0.2">
      <c r="A46" s="1"/>
      <c r="B46" s="22"/>
      <c r="C46" s="1245" t="s">
        <v>68</v>
      </c>
      <c r="D46" s="1245"/>
      <c r="E46" s="1245"/>
      <c r="F46" s="1245"/>
      <c r="G46" s="1245"/>
      <c r="H46" s="1245"/>
      <c r="I46" s="252" t="s">
        <v>51</v>
      </c>
      <c r="J46" s="252" t="s">
        <v>51</v>
      </c>
      <c r="K46" s="253">
        <v>617903</v>
      </c>
      <c r="L46" s="288">
        <f>M46*0.7</f>
        <v>105.69999999999999</v>
      </c>
      <c r="M46" s="288">
        <v>151</v>
      </c>
      <c r="N46" s="1"/>
    </row>
    <row r="47" spans="1:14" x14ac:dyDescent="0.2">
      <c r="A47" s="1"/>
      <c r="B47" s="22"/>
      <c r="C47" s="1245" t="s">
        <v>66</v>
      </c>
      <c r="D47" s="1245"/>
      <c r="E47" s="1245"/>
      <c r="F47" s="1245"/>
      <c r="G47" s="1245"/>
      <c r="H47" s="1245"/>
      <c r="I47" s="252" t="s">
        <v>51</v>
      </c>
      <c r="J47" s="252" t="s">
        <v>51</v>
      </c>
      <c r="K47" s="253">
        <v>617552</v>
      </c>
      <c r="L47" s="288">
        <f>M47*0.7</f>
        <v>105.69999999999999</v>
      </c>
      <c r="M47" s="288">
        <v>151</v>
      </c>
      <c r="N47" s="1"/>
    </row>
    <row r="48" spans="1:14" ht="12.75" customHeight="1" x14ac:dyDescent="0.2">
      <c r="A48" s="1"/>
      <c r="B48" s="45"/>
      <c r="C48" s="55"/>
      <c r="D48" s="55"/>
      <c r="E48" s="55"/>
      <c r="F48" s="55"/>
      <c r="G48" s="55"/>
      <c r="H48" s="772"/>
      <c r="I48" s="36"/>
      <c r="J48" s="36"/>
      <c r="K48" s="36"/>
      <c r="L48" s="229"/>
      <c r="M48" s="229"/>
      <c r="N48" s="1"/>
    </row>
    <row r="49" spans="1:17" x14ac:dyDescent="0.2">
      <c r="A49" s="1"/>
      <c r="B49" s="21" t="s">
        <v>48</v>
      </c>
      <c r="C49" s="55"/>
      <c r="D49" s="55"/>
      <c r="E49" s="55"/>
      <c r="F49" s="55"/>
      <c r="G49" s="55"/>
      <c r="H49" s="55"/>
      <c r="I49" s="1"/>
      <c r="J49" s="1"/>
      <c r="K49" s="2"/>
      <c r="L49" s="220"/>
      <c r="M49" s="225"/>
      <c r="N49" s="1"/>
    </row>
    <row r="50" spans="1:17" x14ac:dyDescent="0.2">
      <c r="A50" s="1"/>
      <c r="B50" s="28"/>
      <c r="C50" s="739" t="s">
        <v>173</v>
      </c>
      <c r="D50" s="55"/>
      <c r="E50" s="55"/>
      <c r="F50" s="55"/>
      <c r="G50" s="55"/>
      <c r="H50" s="56"/>
      <c r="I50" s="12"/>
      <c r="J50" s="12"/>
      <c r="K50" s="2"/>
      <c r="L50" s="220"/>
      <c r="M50" s="220"/>
      <c r="N50" s="1"/>
    </row>
    <row r="51" spans="1:17" x14ac:dyDescent="0.2">
      <c r="A51" s="1"/>
      <c r="B51" s="27"/>
      <c r="C51" s="1245" t="s">
        <v>174</v>
      </c>
      <c r="D51" s="1245"/>
      <c r="E51" s="1245"/>
      <c r="F51" s="1245"/>
      <c r="G51" s="1245"/>
      <c r="H51" s="1245"/>
      <c r="I51" s="252" t="s">
        <v>51</v>
      </c>
      <c r="J51" s="252" t="s">
        <v>51</v>
      </c>
      <c r="K51" s="253">
        <v>605623</v>
      </c>
      <c r="L51" s="288" t="s">
        <v>52</v>
      </c>
      <c r="M51" s="288" t="s">
        <v>52</v>
      </c>
      <c r="N51" s="1"/>
    </row>
    <row r="52" spans="1:17" x14ac:dyDescent="0.2">
      <c r="A52" s="1"/>
      <c r="B52" s="22"/>
      <c r="C52" s="1245" t="s">
        <v>176</v>
      </c>
      <c r="D52" s="1245"/>
      <c r="E52" s="1245"/>
      <c r="F52" s="1245"/>
      <c r="G52" s="1245"/>
      <c r="H52" s="1245"/>
      <c r="I52" s="252" t="s">
        <v>51</v>
      </c>
      <c r="J52" s="252" t="s">
        <v>51</v>
      </c>
      <c r="K52" s="253">
        <v>605624</v>
      </c>
      <c r="L52" s="288" t="s">
        <v>94</v>
      </c>
      <c r="M52" s="288" t="s">
        <v>94</v>
      </c>
      <c r="N52" s="1"/>
    </row>
    <row r="53" spans="1:17" x14ac:dyDescent="0.2">
      <c r="A53" s="1"/>
      <c r="B53" s="40"/>
      <c r="C53" s="765"/>
      <c r="D53" s="765"/>
      <c r="E53" s="765"/>
      <c r="F53" s="765"/>
      <c r="G53" s="765"/>
      <c r="H53" s="765"/>
      <c r="I53" s="765"/>
      <c r="J53" s="765"/>
      <c r="K53" s="161"/>
      <c r="L53" s="766"/>
      <c r="M53" s="767"/>
      <c r="N53" s="1"/>
    </row>
    <row r="54" spans="1:17" x14ac:dyDescent="0.2">
      <c r="A54" s="1"/>
      <c r="B54" s="22"/>
      <c r="C54" s="22"/>
      <c r="D54" s="1"/>
      <c r="E54" s="1"/>
      <c r="F54" s="1"/>
      <c r="G54" s="1"/>
      <c r="H54" s="12"/>
      <c r="I54" s="12"/>
      <c r="J54" s="12"/>
      <c r="K54" s="2"/>
      <c r="L54" s="220"/>
      <c r="M54" s="220"/>
      <c r="N54" s="1"/>
    </row>
    <row r="55" spans="1:17" ht="27" customHeight="1" x14ac:dyDescent="0.2">
      <c r="A55" s="1"/>
      <c r="B55" s="29" t="s">
        <v>46</v>
      </c>
      <c r="C55" s="15"/>
      <c r="D55" s="15"/>
      <c r="E55" s="15"/>
      <c r="F55" s="15"/>
      <c r="G55" s="15"/>
      <c r="H55" s="106"/>
      <c r="I55" s="246" t="s">
        <v>171</v>
      </c>
      <c r="J55" s="246" t="s">
        <v>172</v>
      </c>
      <c r="K55" s="246" t="s">
        <v>47</v>
      </c>
      <c r="L55" s="263" t="s">
        <v>455</v>
      </c>
      <c r="M55" s="247" t="s">
        <v>5</v>
      </c>
      <c r="N55" s="1"/>
    </row>
    <row r="56" spans="1:17" ht="6.75" customHeight="1" x14ac:dyDescent="0.2">
      <c r="A56" s="1"/>
      <c r="B56" s="45"/>
      <c r="C56" s="1"/>
      <c r="D56" s="1"/>
      <c r="E56" s="1"/>
      <c r="F56" s="1"/>
      <c r="G56" s="1"/>
      <c r="H56" s="35"/>
      <c r="I56" s="36"/>
      <c r="J56" s="36"/>
      <c r="K56" s="36"/>
      <c r="L56" s="229"/>
      <c r="M56" s="229"/>
      <c r="N56" s="1"/>
    </row>
    <row r="57" spans="1:17" ht="12.75" customHeight="1" x14ac:dyDescent="0.2">
      <c r="A57" s="1"/>
      <c r="B57" s="21" t="s">
        <v>795</v>
      </c>
      <c r="C57" s="1"/>
      <c r="D57" s="1"/>
      <c r="E57" s="1"/>
      <c r="F57" s="1"/>
      <c r="G57" s="1"/>
      <c r="H57" s="35"/>
      <c r="I57" s="36"/>
      <c r="J57" s="36"/>
      <c r="K57" s="36"/>
      <c r="L57" s="229"/>
      <c r="M57" s="229"/>
      <c r="N57" s="1"/>
    </row>
    <row r="58" spans="1:17" s="162" customFormat="1" x14ac:dyDescent="0.2">
      <c r="A58" s="55"/>
      <c r="B58" s="165"/>
      <c r="C58" s="1245" t="s">
        <v>187</v>
      </c>
      <c r="D58" s="1245"/>
      <c r="E58" s="1245"/>
      <c r="F58" s="1245"/>
      <c r="G58" s="1245"/>
      <c r="H58" s="1245"/>
      <c r="I58" s="252"/>
      <c r="J58" s="252" t="s">
        <v>51</v>
      </c>
      <c r="K58" s="253">
        <v>620224</v>
      </c>
      <c r="L58" s="288" t="s">
        <v>94</v>
      </c>
      <c r="M58" s="288" t="s">
        <v>94</v>
      </c>
      <c r="N58" s="55"/>
    </row>
    <row r="59" spans="1:17" x14ac:dyDescent="0.2">
      <c r="A59" s="1"/>
      <c r="B59" s="27"/>
      <c r="C59" s="1245" t="s">
        <v>89</v>
      </c>
      <c r="D59" s="1245"/>
      <c r="E59" s="1245"/>
      <c r="F59" s="1245"/>
      <c r="G59" s="1245"/>
      <c r="H59" s="1245"/>
      <c r="I59" s="252" t="s">
        <v>51</v>
      </c>
      <c r="J59" s="252"/>
      <c r="K59" s="253">
        <v>617193</v>
      </c>
      <c r="L59" s="288">
        <f>M59*0.7</f>
        <v>69.3</v>
      </c>
      <c r="M59" s="288">
        <v>99</v>
      </c>
      <c r="N59" s="1"/>
    </row>
    <row r="60" spans="1:17" s="162" customFormat="1" x14ac:dyDescent="0.2">
      <c r="A60" s="55"/>
      <c r="B60" s="165"/>
      <c r="C60" s="1245" t="s">
        <v>188</v>
      </c>
      <c r="D60" s="1245"/>
      <c r="E60" s="1245"/>
      <c r="F60" s="1245"/>
      <c r="G60" s="1245"/>
      <c r="H60" s="1245"/>
      <c r="I60" s="252"/>
      <c r="J60" s="252" t="s">
        <v>51</v>
      </c>
      <c r="K60" s="253">
        <v>622595</v>
      </c>
      <c r="L60" s="288">
        <f>M60*0.7</f>
        <v>240.1</v>
      </c>
      <c r="M60" s="288">
        <v>343</v>
      </c>
      <c r="N60" s="55"/>
    </row>
    <row r="61" spans="1:17" s="162" customFormat="1" x14ac:dyDescent="0.2">
      <c r="A61" s="55"/>
      <c r="B61" s="165"/>
      <c r="C61" s="1085"/>
      <c r="D61" s="1085"/>
      <c r="E61" s="1085"/>
      <c r="F61" s="1085"/>
      <c r="G61" s="1085"/>
      <c r="H61" s="1085"/>
      <c r="I61" s="56"/>
      <c r="J61" s="56"/>
      <c r="K61" s="57"/>
      <c r="L61" s="836"/>
      <c r="M61" s="836"/>
      <c r="N61" s="55"/>
    </row>
    <row r="62" spans="1:17" ht="12.75" customHeight="1" x14ac:dyDescent="0.2">
      <c r="A62" s="1"/>
      <c r="B62" s="45"/>
      <c r="C62" s="55"/>
      <c r="D62" s="55"/>
      <c r="E62" s="55"/>
      <c r="F62" s="55"/>
      <c r="G62" s="55"/>
      <c r="H62" s="772"/>
      <c r="I62" s="36"/>
      <c r="J62" s="36"/>
      <c r="K62" s="36"/>
      <c r="L62" s="229"/>
      <c r="M62" s="229"/>
      <c r="N62" s="1"/>
    </row>
    <row r="63" spans="1:17" x14ac:dyDescent="0.2">
      <c r="A63" s="1"/>
      <c r="B63" s="21" t="s">
        <v>81</v>
      </c>
      <c r="C63" s="55"/>
      <c r="D63" s="55"/>
      <c r="E63" s="55"/>
      <c r="F63" s="55"/>
      <c r="G63" s="55"/>
      <c r="H63" s="55"/>
      <c r="I63" s="1"/>
      <c r="J63" s="1"/>
      <c r="K63" s="2"/>
      <c r="L63" s="220"/>
      <c r="M63" s="225"/>
      <c r="N63" s="1"/>
    </row>
    <row r="64" spans="1:17" x14ac:dyDescent="0.2">
      <c r="A64" s="1"/>
      <c r="B64" s="22"/>
      <c r="C64" s="1245" t="s">
        <v>180</v>
      </c>
      <c r="D64" s="1245"/>
      <c r="E64" s="1245"/>
      <c r="F64" s="1245"/>
      <c r="G64" s="1245"/>
      <c r="H64" s="1245"/>
      <c r="I64" s="252" t="s">
        <v>51</v>
      </c>
      <c r="J64" s="252" t="s">
        <v>51</v>
      </c>
      <c r="K64" s="253" t="s">
        <v>181</v>
      </c>
      <c r="L64" s="288">
        <f>M64*0.7</f>
        <v>88.899999999999991</v>
      </c>
      <c r="M64" s="288">
        <v>127</v>
      </c>
      <c r="N64" s="1"/>
      <c r="Q64" s="238" t="s">
        <v>528</v>
      </c>
    </row>
    <row r="65" spans="1:14" s="162" customFormat="1" x14ac:dyDescent="0.2">
      <c r="A65" s="55"/>
      <c r="B65" s="160"/>
      <c r="C65" s="1245" t="s">
        <v>182</v>
      </c>
      <c r="D65" s="1245"/>
      <c r="E65" s="1245"/>
      <c r="F65" s="1245"/>
      <c r="G65" s="1245"/>
      <c r="H65" s="1245"/>
      <c r="I65" s="252" t="s">
        <v>51</v>
      </c>
      <c r="J65" s="252" t="s">
        <v>51</v>
      </c>
      <c r="K65" s="253" t="s">
        <v>183</v>
      </c>
      <c r="L65" s="288">
        <f>M65*0.7</f>
        <v>88.899999999999991</v>
      </c>
      <c r="M65" s="288">
        <v>127</v>
      </c>
      <c r="N65" s="55"/>
    </row>
    <row r="66" spans="1:14" x14ac:dyDescent="0.2">
      <c r="A66" s="1"/>
      <c r="B66" s="52"/>
      <c r="C66" s="1093"/>
      <c r="D66" s="55"/>
      <c r="E66" s="55"/>
      <c r="F66" s="55"/>
      <c r="G66" s="55"/>
      <c r="H66" s="55"/>
      <c r="I66" s="56"/>
      <c r="J66" s="56"/>
      <c r="K66" s="57"/>
      <c r="L66" s="281"/>
      <c r="M66" s="281"/>
      <c r="N66" s="1"/>
    </row>
    <row r="67" spans="1:14" x14ac:dyDescent="0.2">
      <c r="A67" s="1"/>
      <c r="B67" s="43" t="s">
        <v>99</v>
      </c>
      <c r="C67" s="163"/>
      <c r="D67" s="163"/>
      <c r="E67" s="163"/>
      <c r="F67" s="163"/>
      <c r="G67" s="163"/>
      <c r="H67" s="163"/>
      <c r="I67" s="163"/>
      <c r="J67" s="163"/>
      <c r="K67" s="164"/>
      <c r="L67" s="744"/>
      <c r="M67" s="745"/>
      <c r="N67" s="1"/>
    </row>
    <row r="68" spans="1:14" x14ac:dyDescent="0.2">
      <c r="A68" s="1"/>
      <c r="B68" s="22"/>
      <c r="C68" s="1245" t="s">
        <v>457</v>
      </c>
      <c r="D68" s="1245"/>
      <c r="E68" s="1245"/>
      <c r="F68" s="1245"/>
      <c r="G68" s="1245"/>
      <c r="H68" s="1245"/>
      <c r="I68" s="252" t="s">
        <v>51</v>
      </c>
      <c r="J68" s="252"/>
      <c r="K68" s="253">
        <v>606593</v>
      </c>
      <c r="L68" s="288" t="s">
        <v>52</v>
      </c>
      <c r="M68" s="288" t="s">
        <v>52</v>
      </c>
      <c r="N68" s="1"/>
    </row>
    <row r="69" spans="1:14" x14ac:dyDescent="0.2">
      <c r="A69" s="1"/>
      <c r="B69" s="22"/>
      <c r="C69" s="1245" t="s">
        <v>1167</v>
      </c>
      <c r="D69" s="1245"/>
      <c r="E69" s="1245"/>
      <c r="F69" s="1245"/>
      <c r="G69" s="1245"/>
      <c r="H69" s="1245"/>
      <c r="I69" s="252" t="s">
        <v>51</v>
      </c>
      <c r="J69" s="252"/>
      <c r="K69" s="253">
        <v>606594</v>
      </c>
      <c r="L69" s="288">
        <f t="shared" ref="L69:L73" si="0">M69*0.7</f>
        <v>37.099999999999994</v>
      </c>
      <c r="M69" s="288">
        <v>53</v>
      </c>
      <c r="N69" s="1"/>
    </row>
    <row r="70" spans="1:14" x14ac:dyDescent="0.2">
      <c r="A70" s="1"/>
      <c r="B70" s="22"/>
      <c r="C70" s="1245" t="s">
        <v>458</v>
      </c>
      <c r="D70" s="1245"/>
      <c r="E70" s="1245"/>
      <c r="F70" s="1245"/>
      <c r="G70" s="1245"/>
      <c r="H70" s="1245"/>
      <c r="I70" s="252" t="s">
        <v>51</v>
      </c>
      <c r="J70" s="252"/>
      <c r="K70" s="253">
        <v>611919</v>
      </c>
      <c r="L70" s="288">
        <f t="shared" si="0"/>
        <v>319.2</v>
      </c>
      <c r="M70" s="288">
        <v>456</v>
      </c>
      <c r="N70" s="1"/>
    </row>
    <row r="71" spans="1:14" x14ac:dyDescent="0.2">
      <c r="A71" s="1"/>
      <c r="B71" s="27"/>
      <c r="C71" s="1245" t="s">
        <v>189</v>
      </c>
      <c r="D71" s="1245"/>
      <c r="E71" s="1245"/>
      <c r="F71" s="1245"/>
      <c r="G71" s="1245"/>
      <c r="H71" s="1245"/>
      <c r="I71" s="252" t="s">
        <v>51</v>
      </c>
      <c r="J71" s="252" t="s">
        <v>51</v>
      </c>
      <c r="K71" s="253">
        <v>607178</v>
      </c>
      <c r="L71" s="288">
        <f t="shared" si="0"/>
        <v>43.4</v>
      </c>
      <c r="M71" s="288">
        <v>62</v>
      </c>
      <c r="N71" s="1"/>
    </row>
    <row r="72" spans="1:14" x14ac:dyDescent="0.2">
      <c r="A72" s="1"/>
      <c r="B72" s="27"/>
      <c r="C72" s="1245" t="s">
        <v>95</v>
      </c>
      <c r="D72" s="1245"/>
      <c r="E72" s="1245"/>
      <c r="F72" s="1245"/>
      <c r="G72" s="1245"/>
      <c r="H72" s="1245"/>
      <c r="I72" s="252" t="s">
        <v>51</v>
      </c>
      <c r="J72" s="252" t="s">
        <v>51</v>
      </c>
      <c r="K72" s="253">
        <v>622661</v>
      </c>
      <c r="L72" s="288">
        <f t="shared" si="0"/>
        <v>207.2</v>
      </c>
      <c r="M72" s="288">
        <v>296</v>
      </c>
      <c r="N72" s="1"/>
    </row>
    <row r="73" spans="1:14" x14ac:dyDescent="0.2">
      <c r="A73" s="1"/>
      <c r="B73" s="27"/>
      <c r="C73" s="1245" t="s">
        <v>190</v>
      </c>
      <c r="D73" s="1245"/>
      <c r="E73" s="1245"/>
      <c r="F73" s="1245"/>
      <c r="G73" s="1245"/>
      <c r="H73" s="1245"/>
      <c r="I73" s="252" t="s">
        <v>51</v>
      </c>
      <c r="J73" s="252" t="s">
        <v>51</v>
      </c>
      <c r="K73" s="253" t="s">
        <v>191</v>
      </c>
      <c r="L73" s="288">
        <f t="shared" si="0"/>
        <v>86.1</v>
      </c>
      <c r="M73" s="288">
        <v>123</v>
      </c>
      <c r="N73" s="1"/>
    </row>
    <row r="74" spans="1:14" x14ac:dyDescent="0.2">
      <c r="A74" s="1"/>
      <c r="B74" s="27"/>
      <c r="C74" s="1245" t="s">
        <v>101</v>
      </c>
      <c r="D74" s="1245"/>
      <c r="E74" s="1245"/>
      <c r="F74" s="1245"/>
      <c r="G74" s="1245"/>
      <c r="H74" s="1245"/>
      <c r="I74" s="252" t="s">
        <v>51</v>
      </c>
      <c r="J74" s="252" t="s">
        <v>51</v>
      </c>
      <c r="K74" s="253" t="s">
        <v>102</v>
      </c>
      <c r="L74" s="288">
        <f t="shared" ref="L74:L77" si="1">M74*0.7</f>
        <v>49.699999999999996</v>
      </c>
      <c r="M74" s="288">
        <v>71</v>
      </c>
      <c r="N74" s="1"/>
    </row>
    <row r="75" spans="1:14" x14ac:dyDescent="0.2">
      <c r="A75" s="1"/>
      <c r="B75" s="27"/>
      <c r="C75" s="1245" t="s">
        <v>192</v>
      </c>
      <c r="D75" s="1245"/>
      <c r="E75" s="1245"/>
      <c r="F75" s="1245"/>
      <c r="G75" s="1245"/>
      <c r="H75" s="1245"/>
      <c r="I75" s="252"/>
      <c r="J75" s="252" t="s">
        <v>51</v>
      </c>
      <c r="K75" s="253" t="s">
        <v>193</v>
      </c>
      <c r="L75" s="288">
        <f t="shared" si="1"/>
        <v>37.799999999999997</v>
      </c>
      <c r="M75" s="288">
        <v>54</v>
      </c>
      <c r="N75" s="1"/>
    </row>
    <row r="76" spans="1:14" x14ac:dyDescent="0.2">
      <c r="A76" s="1"/>
      <c r="B76" s="27"/>
      <c r="C76" s="1245" t="s">
        <v>116</v>
      </c>
      <c r="D76" s="1245"/>
      <c r="E76" s="1245"/>
      <c r="F76" s="1245"/>
      <c r="G76" s="1245"/>
      <c r="H76" s="1245"/>
      <c r="I76" s="252" t="s">
        <v>51</v>
      </c>
      <c r="J76" s="252" t="s">
        <v>51</v>
      </c>
      <c r="K76" s="253">
        <v>614168</v>
      </c>
      <c r="L76" s="288">
        <f t="shared" si="1"/>
        <v>74.899999999999991</v>
      </c>
      <c r="M76" s="288">
        <v>107</v>
      </c>
      <c r="N76" s="1"/>
    </row>
    <row r="77" spans="1:14" x14ac:dyDescent="0.2">
      <c r="A77" s="1"/>
      <c r="B77" s="27"/>
      <c r="C77" s="1245" t="s">
        <v>91</v>
      </c>
      <c r="D77" s="1245"/>
      <c r="E77" s="1245"/>
      <c r="F77" s="1245"/>
      <c r="G77" s="1245"/>
      <c r="H77" s="1245"/>
      <c r="I77" s="252" t="s">
        <v>51</v>
      </c>
      <c r="J77" s="252" t="s">
        <v>51</v>
      </c>
      <c r="K77" s="253">
        <v>622340</v>
      </c>
      <c r="L77" s="288">
        <f t="shared" si="1"/>
        <v>144.19999999999999</v>
      </c>
      <c r="M77" s="288">
        <v>206</v>
      </c>
      <c r="N77" s="55"/>
    </row>
    <row r="78" spans="1:14" x14ac:dyDescent="0.2">
      <c r="A78" s="1"/>
      <c r="B78" s="27"/>
      <c r="C78" s="1245" t="s">
        <v>194</v>
      </c>
      <c r="D78" s="1245"/>
      <c r="E78" s="1245"/>
      <c r="F78" s="1245"/>
      <c r="G78" s="1245"/>
      <c r="H78" s="1245"/>
      <c r="I78" s="252" t="s">
        <v>51</v>
      </c>
      <c r="J78" s="252"/>
      <c r="K78" s="253">
        <v>605750</v>
      </c>
      <c r="L78" s="288" t="s">
        <v>52</v>
      </c>
      <c r="M78" s="288" t="s">
        <v>52</v>
      </c>
      <c r="N78" s="1"/>
    </row>
    <row r="79" spans="1:14" x14ac:dyDescent="0.2">
      <c r="A79" s="1"/>
      <c r="B79" s="27"/>
      <c r="C79" s="1245" t="s">
        <v>82</v>
      </c>
      <c r="D79" s="1245"/>
      <c r="E79" s="1245"/>
      <c r="F79" s="1245"/>
      <c r="G79" s="1245"/>
      <c r="H79" s="1245"/>
      <c r="I79" s="252" t="s">
        <v>51</v>
      </c>
      <c r="J79" s="252" t="s">
        <v>51</v>
      </c>
      <c r="K79" s="253">
        <v>622285</v>
      </c>
      <c r="L79" s="288" t="s">
        <v>52</v>
      </c>
      <c r="M79" s="288" t="s">
        <v>52</v>
      </c>
      <c r="N79" s="1"/>
    </row>
    <row r="80" spans="1:14" x14ac:dyDescent="0.2">
      <c r="A80" s="1"/>
      <c r="B80" s="27"/>
      <c r="C80" s="1245" t="s">
        <v>1537</v>
      </c>
      <c r="D80" s="1245"/>
      <c r="E80" s="1245"/>
      <c r="F80" s="1245"/>
      <c r="G80" s="1245"/>
      <c r="H80" s="1245"/>
      <c r="I80" s="252" t="s">
        <v>51</v>
      </c>
      <c r="J80" s="252"/>
      <c r="K80" s="253">
        <v>613072</v>
      </c>
      <c r="L80" s="288" t="s">
        <v>52</v>
      </c>
      <c r="M80" s="288" t="s">
        <v>52</v>
      </c>
      <c r="N80" s="1"/>
    </row>
    <row r="81" spans="1:14" x14ac:dyDescent="0.2">
      <c r="A81" s="1"/>
      <c r="B81" s="27"/>
      <c r="C81" s="1254" t="s">
        <v>1538</v>
      </c>
      <c r="D81" s="1254"/>
      <c r="E81" s="1254"/>
      <c r="F81" s="1254"/>
      <c r="G81" s="1254"/>
      <c r="H81" s="1254"/>
      <c r="I81" s="252" t="s">
        <v>51</v>
      </c>
      <c r="J81" s="252"/>
      <c r="K81" s="253">
        <v>613511</v>
      </c>
      <c r="L81" s="288">
        <f>M81*0.7</f>
        <v>143.5</v>
      </c>
      <c r="M81" s="288">
        <v>205</v>
      </c>
      <c r="N81" s="1"/>
    </row>
    <row r="82" spans="1:14" x14ac:dyDescent="0.2">
      <c r="A82" s="1"/>
      <c r="B82" s="27"/>
      <c r="C82" s="39"/>
      <c r="D82" s="1"/>
      <c r="E82" s="1"/>
      <c r="F82" s="1"/>
      <c r="G82" s="1"/>
      <c r="H82" s="12"/>
      <c r="I82" s="49"/>
      <c r="J82" s="49"/>
      <c r="K82" s="2"/>
      <c r="L82" s="220"/>
      <c r="M82" s="220"/>
      <c r="N82" s="1"/>
    </row>
    <row r="83" spans="1:14" x14ac:dyDescent="0.2">
      <c r="A83" s="1"/>
      <c r="B83" s="28" t="s">
        <v>170</v>
      </c>
      <c r="C83" s="1"/>
      <c r="D83" s="1"/>
      <c r="E83" s="1"/>
      <c r="F83" s="1"/>
      <c r="G83" s="1"/>
      <c r="H83" s="1"/>
      <c r="I83" s="1"/>
      <c r="J83" s="1"/>
      <c r="K83" s="2"/>
      <c r="L83" s="220"/>
      <c r="M83" s="225"/>
      <c r="N83" s="1"/>
    </row>
    <row r="84" spans="1:14" x14ac:dyDescent="0.2">
      <c r="A84" s="1"/>
      <c r="B84" s="22" t="s">
        <v>45</v>
      </c>
      <c r="C84" s="1"/>
      <c r="D84" s="1"/>
      <c r="E84" s="1"/>
      <c r="F84" s="1"/>
      <c r="G84" s="1"/>
      <c r="H84" s="1"/>
      <c r="I84" s="1"/>
      <c r="J84" s="1"/>
      <c r="K84" s="2"/>
      <c r="L84" s="220"/>
      <c r="M84" s="225"/>
      <c r="N84" s="1"/>
    </row>
    <row r="85" spans="1:14" x14ac:dyDescent="0.2">
      <c r="A85" s="1"/>
      <c r="B85" s="22"/>
      <c r="C85" s="1"/>
      <c r="D85" s="1"/>
      <c r="E85" s="1"/>
      <c r="F85" s="1"/>
      <c r="G85" s="1"/>
      <c r="H85" s="1"/>
      <c r="I85" s="1"/>
      <c r="J85" s="1"/>
      <c r="K85" s="2"/>
      <c r="L85" s="220"/>
      <c r="M85" s="225"/>
      <c r="N85" s="1"/>
    </row>
    <row r="86" spans="1:14" ht="27" customHeight="1" x14ac:dyDescent="0.2">
      <c r="A86" s="1"/>
      <c r="B86" s="1246" t="s">
        <v>834</v>
      </c>
      <c r="C86" s="1247"/>
      <c r="D86" s="1247"/>
      <c r="E86" s="1247"/>
      <c r="F86" s="1247"/>
      <c r="G86" s="1247"/>
      <c r="H86" s="1247"/>
      <c r="I86" s="1248"/>
      <c r="J86" s="246" t="s">
        <v>172</v>
      </c>
      <c r="K86" s="246" t="s">
        <v>47</v>
      </c>
      <c r="L86" s="263" t="s">
        <v>455</v>
      </c>
      <c r="M86" s="247" t="s">
        <v>5</v>
      </c>
      <c r="N86" s="1"/>
    </row>
    <row r="87" spans="1:14" ht="13.5" customHeight="1" x14ac:dyDescent="0.2">
      <c r="A87" s="1"/>
      <c r="B87" s="54" t="s">
        <v>108</v>
      </c>
      <c r="C87" s="1"/>
      <c r="D87" s="1"/>
      <c r="E87" s="1"/>
      <c r="F87" s="1"/>
      <c r="G87" s="1"/>
      <c r="H87" s="1"/>
      <c r="I87" s="1"/>
      <c r="J87" s="1"/>
      <c r="K87" s="2"/>
      <c r="L87" s="220"/>
      <c r="M87" s="225"/>
      <c r="N87" s="1"/>
    </row>
    <row r="88" spans="1:14" ht="13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2"/>
      <c r="L88" s="220"/>
      <c r="M88" s="225"/>
      <c r="N88" s="1"/>
    </row>
    <row r="89" spans="1:14" x14ac:dyDescent="0.2">
      <c r="A89" s="1"/>
      <c r="B89" s="21" t="s">
        <v>81</v>
      </c>
      <c r="C89" s="22"/>
      <c r="D89" s="1"/>
      <c r="E89" s="1"/>
      <c r="F89" s="1"/>
      <c r="G89" s="1"/>
      <c r="H89" s="1"/>
      <c r="I89" s="1"/>
      <c r="J89" s="1"/>
      <c r="K89" s="2"/>
      <c r="L89" s="220"/>
      <c r="M89" s="225"/>
      <c r="N89" s="1"/>
    </row>
    <row r="90" spans="1:14" x14ac:dyDescent="0.2">
      <c r="A90" s="1"/>
      <c r="B90" s="22"/>
      <c r="C90" s="1244" t="s">
        <v>117</v>
      </c>
      <c r="D90" s="1244"/>
      <c r="E90" s="1244"/>
      <c r="F90" s="1244"/>
      <c r="G90" s="1244"/>
      <c r="H90" s="1244"/>
      <c r="I90" s="252" t="s">
        <v>51</v>
      </c>
      <c r="J90" s="252"/>
      <c r="K90" s="253">
        <v>614472</v>
      </c>
      <c r="L90" s="288">
        <v>32.5</v>
      </c>
      <c r="M90" s="288">
        <v>82</v>
      </c>
      <c r="N90" s="1"/>
    </row>
    <row r="91" spans="1:14" x14ac:dyDescent="0.2">
      <c r="A91" s="1"/>
      <c r="B91" s="22"/>
      <c r="C91" s="1244" t="s">
        <v>118</v>
      </c>
      <c r="D91" s="1244"/>
      <c r="E91" s="1244"/>
      <c r="F91" s="1244"/>
      <c r="G91" s="1244"/>
      <c r="H91" s="1244"/>
      <c r="I91" s="252" t="s">
        <v>51</v>
      </c>
      <c r="J91" s="252"/>
      <c r="K91" s="253">
        <v>614521</v>
      </c>
      <c r="L91" s="288">
        <v>97.5</v>
      </c>
      <c r="M91" s="288">
        <v>190</v>
      </c>
      <c r="N91" s="1"/>
    </row>
    <row r="92" spans="1:14" x14ac:dyDescent="0.2">
      <c r="A92" s="1"/>
      <c r="B92" s="22"/>
      <c r="C92" s="1250" t="s">
        <v>119</v>
      </c>
      <c r="D92" s="1250"/>
      <c r="E92" s="1250"/>
      <c r="F92" s="1250"/>
      <c r="G92" s="1250"/>
      <c r="H92" s="1250"/>
      <c r="I92" s="252" t="s">
        <v>51</v>
      </c>
      <c r="J92" s="252"/>
      <c r="K92" s="253">
        <v>614668</v>
      </c>
      <c r="L92" s="288">
        <v>735.8</v>
      </c>
      <c r="M92" s="288">
        <v>1132</v>
      </c>
      <c r="N92" s="1"/>
    </row>
    <row r="93" spans="1:14" x14ac:dyDescent="0.2">
      <c r="A93" s="1"/>
      <c r="B93" s="22"/>
      <c r="C93" s="165"/>
      <c r="D93" s="55"/>
      <c r="E93" s="55"/>
      <c r="F93" s="55"/>
      <c r="G93" s="55"/>
      <c r="H93" s="56"/>
      <c r="I93" s="56"/>
      <c r="J93" s="56"/>
      <c r="K93" s="57"/>
      <c r="L93" s="281"/>
      <c r="M93" s="281"/>
      <c r="N93" s="1"/>
    </row>
    <row r="94" spans="1:14" x14ac:dyDescent="0.2">
      <c r="A94" s="1"/>
      <c r="B94" s="43" t="s">
        <v>120</v>
      </c>
      <c r="C94" s="166"/>
      <c r="D94" s="163"/>
      <c r="E94" s="163"/>
      <c r="F94" s="163"/>
      <c r="G94" s="163"/>
      <c r="H94" s="163"/>
      <c r="I94" s="163"/>
      <c r="J94" s="163"/>
      <c r="K94" s="164"/>
      <c r="L94" s="744"/>
      <c r="M94" s="745"/>
      <c r="N94" s="1"/>
    </row>
    <row r="95" spans="1:14" x14ac:dyDescent="0.2">
      <c r="A95" s="1"/>
      <c r="B95" s="22"/>
      <c r="C95" s="1245" t="s">
        <v>199</v>
      </c>
      <c r="D95" s="1245"/>
      <c r="E95" s="1245"/>
      <c r="F95" s="1245"/>
      <c r="G95" s="1245"/>
      <c r="H95" s="1245"/>
      <c r="I95" s="252" t="s">
        <v>51</v>
      </c>
      <c r="J95" s="252" t="s">
        <v>51</v>
      </c>
      <c r="K95" s="253">
        <v>603120</v>
      </c>
      <c r="L95" s="288">
        <f>M95*0.7</f>
        <v>306.59999999999997</v>
      </c>
      <c r="M95" s="288">
        <v>438</v>
      </c>
      <c r="N95" s="1"/>
    </row>
    <row r="96" spans="1:14" x14ac:dyDescent="0.2">
      <c r="A96" s="1"/>
      <c r="B96" s="22"/>
      <c r="C96" s="1245" t="s">
        <v>200</v>
      </c>
      <c r="D96" s="1245"/>
      <c r="E96" s="1245"/>
      <c r="F96" s="1245"/>
      <c r="G96" s="1245"/>
      <c r="H96" s="1245"/>
      <c r="I96" s="252" t="s">
        <v>51</v>
      </c>
      <c r="J96" s="252" t="s">
        <v>51</v>
      </c>
      <c r="K96" s="253">
        <v>603119</v>
      </c>
      <c r="L96" s="288">
        <f t="shared" ref="L96:L100" si="2">M96*0.7</f>
        <v>306.59999999999997</v>
      </c>
      <c r="M96" s="288">
        <v>438</v>
      </c>
      <c r="N96" s="1"/>
    </row>
    <row r="97" spans="1:15" x14ac:dyDescent="0.2">
      <c r="A97" s="1"/>
      <c r="B97" s="22"/>
      <c r="C97" s="1245" t="s">
        <v>201</v>
      </c>
      <c r="D97" s="1245"/>
      <c r="E97" s="1245"/>
      <c r="F97" s="1245"/>
      <c r="G97" s="1245"/>
      <c r="H97" s="1245"/>
      <c r="I97" s="252" t="s">
        <v>51</v>
      </c>
      <c r="J97" s="252" t="s">
        <v>51</v>
      </c>
      <c r="K97" s="253">
        <v>606260</v>
      </c>
      <c r="L97" s="288">
        <f t="shared" si="2"/>
        <v>306.59999999999997</v>
      </c>
      <c r="M97" s="288">
        <v>438</v>
      </c>
      <c r="N97" s="1"/>
    </row>
    <row r="98" spans="1:15" x14ac:dyDescent="0.2">
      <c r="A98" s="1"/>
      <c r="B98" s="22"/>
      <c r="C98" s="1245" t="s">
        <v>203</v>
      </c>
      <c r="D98" s="1245"/>
      <c r="E98" s="1245"/>
      <c r="F98" s="1245"/>
      <c r="G98" s="1245"/>
      <c r="H98" s="1245"/>
      <c r="I98" s="252" t="s">
        <v>51</v>
      </c>
      <c r="J98" s="252" t="s">
        <v>51</v>
      </c>
      <c r="K98" s="253">
        <v>605119</v>
      </c>
      <c r="L98" s="288">
        <f t="shared" si="2"/>
        <v>386.4</v>
      </c>
      <c r="M98" s="288">
        <v>552</v>
      </c>
      <c r="N98" s="1"/>
    </row>
    <row r="99" spans="1:15" x14ac:dyDescent="0.2">
      <c r="A99" s="1"/>
      <c r="B99" s="22"/>
      <c r="C99" s="1245" t="s">
        <v>204</v>
      </c>
      <c r="D99" s="1245"/>
      <c r="E99" s="1245"/>
      <c r="F99" s="1245"/>
      <c r="G99" s="1245"/>
      <c r="H99" s="1245"/>
      <c r="I99" s="252" t="s">
        <v>51</v>
      </c>
      <c r="J99" s="252" t="s">
        <v>51</v>
      </c>
      <c r="K99" s="253" t="s">
        <v>501</v>
      </c>
      <c r="L99" s="288">
        <f t="shared" si="2"/>
        <v>84.699999999999989</v>
      </c>
      <c r="M99" s="288">
        <v>121</v>
      </c>
      <c r="N99" s="1"/>
    </row>
    <row r="100" spans="1:15" x14ac:dyDescent="0.2">
      <c r="A100" s="1"/>
      <c r="B100" s="27"/>
      <c r="C100" s="1245" t="s">
        <v>109</v>
      </c>
      <c r="D100" s="1245"/>
      <c r="E100" s="1245"/>
      <c r="F100" s="1245"/>
      <c r="G100" s="1245"/>
      <c r="H100" s="1245"/>
      <c r="I100" s="252" t="s">
        <v>51</v>
      </c>
      <c r="J100" s="252" t="s">
        <v>51</v>
      </c>
      <c r="K100" s="253" t="s">
        <v>110</v>
      </c>
      <c r="L100" s="288">
        <f t="shared" si="2"/>
        <v>47.599999999999994</v>
      </c>
      <c r="M100" s="288">
        <v>68</v>
      </c>
      <c r="N100" s="1"/>
    </row>
    <row r="101" spans="1:15" x14ac:dyDescent="0.2">
      <c r="A101" s="1"/>
      <c r="B101" s="41"/>
      <c r="C101" s="107"/>
      <c r="D101" s="41"/>
      <c r="E101" s="41"/>
      <c r="F101" s="41"/>
      <c r="G101" s="41"/>
      <c r="H101" s="41"/>
      <c r="I101" s="41"/>
      <c r="J101" s="41"/>
      <c r="K101" s="42"/>
      <c r="L101" s="227"/>
      <c r="M101" s="235"/>
      <c r="N101" s="1"/>
    </row>
    <row r="102" spans="1:15" ht="22.8" x14ac:dyDescent="0.2">
      <c r="A102" s="1"/>
      <c r="B102" s="29" t="s">
        <v>128</v>
      </c>
      <c r="C102" s="15"/>
      <c r="D102" s="15"/>
      <c r="E102" s="15"/>
      <c r="F102" s="15"/>
      <c r="G102" s="15"/>
      <c r="H102" s="106"/>
      <c r="I102" s="246" t="s">
        <v>171</v>
      </c>
      <c r="J102" s="246" t="s">
        <v>172</v>
      </c>
      <c r="K102" s="246" t="s">
        <v>129</v>
      </c>
      <c r="L102" s="263" t="s">
        <v>455</v>
      </c>
      <c r="M102" s="247" t="s">
        <v>5</v>
      </c>
      <c r="N102" s="1"/>
    </row>
    <row r="103" spans="1:15" s="162" customFormat="1" x14ac:dyDescent="0.2">
      <c r="A103" s="55"/>
      <c r="B103" s="733"/>
      <c r="C103" s="163"/>
      <c r="D103" s="163"/>
      <c r="E103" s="163"/>
      <c r="F103" s="163"/>
      <c r="G103" s="163"/>
      <c r="H103" s="734"/>
      <c r="I103" s="735"/>
      <c r="J103" s="735"/>
      <c r="K103" s="735"/>
      <c r="L103" s="736"/>
      <c r="M103" s="737"/>
      <c r="N103" s="55"/>
    </row>
    <row r="104" spans="1:15" x14ac:dyDescent="0.2">
      <c r="A104" s="1"/>
      <c r="B104" s="54"/>
      <c r="C104" s="1251" t="s">
        <v>1170</v>
      </c>
      <c r="D104" s="1252"/>
      <c r="E104" s="1252"/>
      <c r="F104" s="1252"/>
      <c r="G104" s="1252"/>
      <c r="H104" s="1253"/>
      <c r="I104" s="257" t="s">
        <v>51</v>
      </c>
      <c r="J104" s="257" t="s">
        <v>51</v>
      </c>
      <c r="K104" s="746">
        <v>4846</v>
      </c>
      <c r="L104" s="288">
        <f t="shared" ref="L104:L115" si="3">M104*0.7</f>
        <v>378</v>
      </c>
      <c r="M104" s="771">
        <v>540</v>
      </c>
      <c r="N104" s="1"/>
    </row>
    <row r="105" spans="1:15" x14ac:dyDescent="0.2">
      <c r="A105" s="1"/>
      <c r="B105" s="54"/>
      <c r="C105" s="1231" t="s">
        <v>1169</v>
      </c>
      <c r="D105" s="1231"/>
      <c r="E105" s="1231"/>
      <c r="F105" s="1231"/>
      <c r="G105" s="1231"/>
      <c r="H105" s="1231"/>
      <c r="I105" s="253" t="s">
        <v>51</v>
      </c>
      <c r="J105" s="253" t="s">
        <v>51</v>
      </c>
      <c r="K105" s="253">
        <v>4257</v>
      </c>
      <c r="L105" s="288">
        <f t="shared" si="3"/>
        <v>686.69999999999993</v>
      </c>
      <c r="M105" s="288">
        <v>981</v>
      </c>
      <c r="N105" s="1"/>
    </row>
    <row r="106" spans="1:15" x14ac:dyDescent="0.2">
      <c r="A106" s="1"/>
      <c r="B106" s="54"/>
      <c r="C106" s="1231" t="s">
        <v>1171</v>
      </c>
      <c r="D106" s="1231"/>
      <c r="E106" s="1231"/>
      <c r="F106" s="1231"/>
      <c r="G106" s="1231"/>
      <c r="H106" s="1231"/>
      <c r="I106" s="253" t="s">
        <v>51</v>
      </c>
      <c r="J106" s="253" t="s">
        <v>51</v>
      </c>
      <c r="K106" s="253">
        <v>4821</v>
      </c>
      <c r="L106" s="288">
        <f t="shared" si="3"/>
        <v>283.5</v>
      </c>
      <c r="M106" s="288">
        <v>405</v>
      </c>
      <c r="N106" s="1"/>
    </row>
    <row r="107" spans="1:15" ht="23.25" customHeight="1" x14ac:dyDescent="0.2">
      <c r="A107" s="1"/>
      <c r="B107" s="54"/>
      <c r="C107" s="1233" t="s">
        <v>1168</v>
      </c>
      <c r="D107" s="1234"/>
      <c r="E107" s="1234"/>
      <c r="F107" s="1234"/>
      <c r="G107" s="1234"/>
      <c r="H107" s="1235"/>
      <c r="I107" s="253" t="s">
        <v>51</v>
      </c>
      <c r="J107" s="253"/>
      <c r="K107" s="253">
        <v>3502</v>
      </c>
      <c r="L107" s="288">
        <f t="shared" si="3"/>
        <v>481.59999999999997</v>
      </c>
      <c r="M107" s="288">
        <v>688</v>
      </c>
      <c r="N107" s="1"/>
    </row>
    <row r="108" spans="1:15" x14ac:dyDescent="0.2">
      <c r="A108" s="1"/>
      <c r="B108" s="54"/>
      <c r="C108" s="1198" t="s">
        <v>584</v>
      </c>
      <c r="D108" s="1199"/>
      <c r="E108" s="1199"/>
      <c r="F108" s="1199"/>
      <c r="G108" s="1199"/>
      <c r="H108" s="1200"/>
      <c r="I108" s="253" t="s">
        <v>51</v>
      </c>
      <c r="J108" s="253" t="s">
        <v>51</v>
      </c>
      <c r="K108" s="253">
        <v>3857</v>
      </c>
      <c r="L108" s="288">
        <f t="shared" si="3"/>
        <v>378</v>
      </c>
      <c r="M108" s="288">
        <v>540</v>
      </c>
      <c r="N108" s="1"/>
    </row>
    <row r="109" spans="1:15" x14ac:dyDescent="0.2">
      <c r="A109" s="1"/>
      <c r="B109" s="54"/>
      <c r="C109" s="1107" t="s">
        <v>1172</v>
      </c>
      <c r="D109" s="1108"/>
      <c r="E109" s="1108"/>
      <c r="F109" s="1108"/>
      <c r="G109" s="1108"/>
      <c r="H109" s="1109"/>
      <c r="I109" s="253" t="s">
        <v>51</v>
      </c>
      <c r="J109" s="253"/>
      <c r="K109" s="253" t="s">
        <v>1173</v>
      </c>
      <c r="L109" s="288">
        <f t="shared" si="3"/>
        <v>94.5</v>
      </c>
      <c r="M109" s="288">
        <v>135</v>
      </c>
      <c r="N109" s="1"/>
    </row>
    <row r="110" spans="1:15" x14ac:dyDescent="0.2">
      <c r="A110" s="1"/>
      <c r="B110" s="54"/>
      <c r="C110" s="1107" t="s">
        <v>1174</v>
      </c>
      <c r="D110" s="1108"/>
      <c r="E110" s="1108"/>
      <c r="F110" s="1108"/>
      <c r="G110" s="1108"/>
      <c r="H110" s="1109"/>
      <c r="I110" s="253" t="s">
        <v>51</v>
      </c>
      <c r="J110" s="253" t="s">
        <v>51</v>
      </c>
      <c r="K110" s="253">
        <v>3732</v>
      </c>
      <c r="L110" s="288">
        <f t="shared" si="3"/>
        <v>107.1</v>
      </c>
      <c r="M110" s="288">
        <v>153</v>
      </c>
      <c r="N110" s="1"/>
      <c r="O110" s="3" t="s">
        <v>528</v>
      </c>
    </row>
    <row r="111" spans="1:15" x14ac:dyDescent="0.2">
      <c r="A111" s="1"/>
      <c r="B111" s="54"/>
      <c r="C111" s="1107" t="s">
        <v>1175</v>
      </c>
      <c r="D111" s="1108"/>
      <c r="E111" s="1108"/>
      <c r="F111" s="1108"/>
      <c r="G111" s="1108"/>
      <c r="H111" s="1109"/>
      <c r="I111" s="253" t="s">
        <v>51</v>
      </c>
      <c r="J111" s="253" t="s">
        <v>51</v>
      </c>
      <c r="K111" s="253">
        <v>4771</v>
      </c>
      <c r="L111" s="288">
        <f t="shared" si="3"/>
        <v>251.99999999999997</v>
      </c>
      <c r="M111" s="288">
        <v>360</v>
      </c>
      <c r="N111" s="1"/>
    </row>
    <row r="112" spans="1:15" x14ac:dyDescent="0.2">
      <c r="A112" s="1"/>
      <c r="B112" s="54"/>
      <c r="C112" s="1107" t="s">
        <v>1176</v>
      </c>
      <c r="D112" s="1108"/>
      <c r="E112" s="1108"/>
      <c r="F112" s="1108"/>
      <c r="G112" s="1108"/>
      <c r="H112" s="1109"/>
      <c r="I112" s="253" t="s">
        <v>51</v>
      </c>
      <c r="J112" s="253" t="s">
        <v>51</v>
      </c>
      <c r="K112" s="253">
        <v>3511</v>
      </c>
      <c r="L112" s="288">
        <f t="shared" si="3"/>
        <v>441</v>
      </c>
      <c r="M112" s="288">
        <v>630</v>
      </c>
      <c r="N112" s="1"/>
    </row>
    <row r="113" spans="1:16" x14ac:dyDescent="0.2">
      <c r="A113" s="1"/>
      <c r="B113" s="54"/>
      <c r="C113" s="1107" t="s">
        <v>1177</v>
      </c>
      <c r="D113" s="1108"/>
      <c r="E113" s="1108"/>
      <c r="F113" s="1108"/>
      <c r="G113" s="1108"/>
      <c r="H113" s="1109"/>
      <c r="I113" s="253" t="s">
        <v>51</v>
      </c>
      <c r="J113" s="253" t="s">
        <v>51</v>
      </c>
      <c r="K113" s="253">
        <v>3506</v>
      </c>
      <c r="L113" s="288">
        <f t="shared" si="3"/>
        <v>503.99999999999994</v>
      </c>
      <c r="M113" s="288">
        <v>720</v>
      </c>
      <c r="N113" s="1"/>
    </row>
    <row r="114" spans="1:16" x14ac:dyDescent="0.2">
      <c r="A114" s="1"/>
      <c r="B114" s="54"/>
      <c r="C114" s="1231" t="s">
        <v>598</v>
      </c>
      <c r="D114" s="1231"/>
      <c r="E114" s="1231"/>
      <c r="F114" s="1231"/>
      <c r="G114" s="1231"/>
      <c r="H114" s="1231"/>
      <c r="I114" s="253" t="s">
        <v>51</v>
      </c>
      <c r="J114" s="253" t="s">
        <v>51</v>
      </c>
      <c r="K114" s="253">
        <v>4815</v>
      </c>
      <c r="L114" s="288">
        <f t="shared" si="3"/>
        <v>94.5</v>
      </c>
      <c r="M114" s="288">
        <v>135</v>
      </c>
      <c r="N114" s="1"/>
    </row>
    <row r="115" spans="1:16" x14ac:dyDescent="0.2">
      <c r="A115" s="1"/>
      <c r="B115" s="54"/>
      <c r="C115" s="1231" t="s">
        <v>1178</v>
      </c>
      <c r="D115" s="1231"/>
      <c r="E115" s="1231"/>
      <c r="F115" s="1231"/>
      <c r="G115" s="1231"/>
      <c r="H115" s="1231"/>
      <c r="I115" s="253" t="s">
        <v>51</v>
      </c>
      <c r="J115" s="253" t="s">
        <v>51</v>
      </c>
      <c r="K115" s="253">
        <v>4828</v>
      </c>
      <c r="L115" s="288">
        <f t="shared" si="3"/>
        <v>338.79999999999995</v>
      </c>
      <c r="M115" s="288">
        <v>484</v>
      </c>
      <c r="N115" s="1"/>
    </row>
    <row r="116" spans="1:16" ht="12.75" customHeight="1" x14ac:dyDescent="0.2">
      <c r="A116" s="1"/>
      <c r="B116" s="58"/>
      <c r="C116" s="8"/>
      <c r="D116" s="8"/>
      <c r="E116" s="8"/>
      <c r="F116" s="8"/>
      <c r="G116" s="8"/>
      <c r="H116" s="8"/>
      <c r="I116" s="1"/>
      <c r="J116" s="1"/>
      <c r="K116" s="2"/>
      <c r="L116" s="220"/>
      <c r="M116" s="225"/>
      <c r="N116" s="1"/>
    </row>
    <row r="117" spans="1:16" ht="12.75" customHeight="1" x14ac:dyDescent="0.2">
      <c r="A117" s="1"/>
      <c r="B117" s="1232" t="s">
        <v>461</v>
      </c>
      <c r="C117" s="1232"/>
      <c r="D117" s="1232"/>
      <c r="E117" s="1232"/>
      <c r="F117" s="1232"/>
      <c r="G117" s="1232"/>
      <c r="H117" s="1232"/>
      <c r="I117" s="1232"/>
      <c r="J117" s="1232"/>
      <c r="K117" s="1232"/>
      <c r="L117" s="1232"/>
      <c r="M117" s="1232"/>
      <c r="N117" s="270"/>
      <c r="O117" s="270"/>
      <c r="P117" s="270"/>
    </row>
    <row r="118" spans="1:16" x14ac:dyDescent="0.2">
      <c r="A118" s="1"/>
      <c r="B118" s="108" t="s">
        <v>452</v>
      </c>
      <c r="C118" s="8"/>
      <c r="D118" s="8"/>
      <c r="E118" s="8"/>
      <c r="F118" s="8"/>
      <c r="G118" s="8"/>
      <c r="H118" s="60"/>
      <c r="I118" s="61"/>
      <c r="J118" s="61"/>
      <c r="K118" s="62"/>
      <c r="L118" s="222"/>
      <c r="M118" s="237"/>
      <c r="N118" s="6"/>
    </row>
    <row r="119" spans="1:16" ht="13.8" x14ac:dyDescent="0.25">
      <c r="A119" s="1"/>
      <c r="B119" s="108"/>
      <c r="C119" s="63"/>
      <c r="D119" s="60"/>
      <c r="E119" s="60"/>
      <c r="F119" s="60"/>
      <c r="G119" s="60"/>
      <c r="H119" s="61"/>
      <c r="I119" s="61"/>
      <c r="J119" s="61"/>
      <c r="K119" s="62"/>
      <c r="L119" s="222"/>
      <c r="M119" s="237"/>
      <c r="N119" s="6"/>
    </row>
    <row r="120" spans="1:16" x14ac:dyDescent="0.2">
      <c r="A120" s="1"/>
      <c r="B120" s="58" t="s">
        <v>460</v>
      </c>
      <c r="C120" s="59"/>
      <c r="D120" s="60"/>
      <c r="E120" s="60"/>
      <c r="F120" s="60"/>
      <c r="G120" s="60"/>
      <c r="H120" s="61"/>
      <c r="I120" s="61"/>
      <c r="J120" s="61"/>
      <c r="K120" s="62"/>
      <c r="L120" s="222"/>
      <c r="M120" s="237"/>
      <c r="N120" s="6"/>
    </row>
  </sheetData>
  <mergeCells count="50">
    <mergeCell ref="B117:M117"/>
    <mergeCell ref="C52:H52"/>
    <mergeCell ref="C60:H60"/>
    <mergeCell ref="C51:H51"/>
    <mergeCell ref="C65:H65"/>
    <mergeCell ref="C64:H64"/>
    <mergeCell ref="C95:H95"/>
    <mergeCell ref="C106:H106"/>
    <mergeCell ref="C105:H105"/>
    <mergeCell ref="C104:H104"/>
    <mergeCell ref="C77:H77"/>
    <mergeCell ref="C76:H76"/>
    <mergeCell ref="C75:H75"/>
    <mergeCell ref="C74:H74"/>
    <mergeCell ref="C115:H115"/>
    <mergeCell ref="C114:H114"/>
    <mergeCell ref="G3:J3"/>
    <mergeCell ref="G4:J4"/>
    <mergeCell ref="G5:J5"/>
    <mergeCell ref="G7:J7"/>
    <mergeCell ref="F6:I6"/>
    <mergeCell ref="C40:H40"/>
    <mergeCell ref="C41:H41"/>
    <mergeCell ref="C42:H42"/>
    <mergeCell ref="C107:H107"/>
    <mergeCell ref="C108:H108"/>
    <mergeCell ref="C68:H68"/>
    <mergeCell ref="C92:H92"/>
    <mergeCell ref="C91:H91"/>
    <mergeCell ref="C90:H90"/>
    <mergeCell ref="C73:H73"/>
    <mergeCell ref="C72:H72"/>
    <mergeCell ref="C71:H71"/>
    <mergeCell ref="C70:H70"/>
    <mergeCell ref="C81:H81"/>
    <mergeCell ref="C58:H58"/>
    <mergeCell ref="C78:H78"/>
    <mergeCell ref="C45:H45"/>
    <mergeCell ref="C46:H46"/>
    <mergeCell ref="C47:H47"/>
    <mergeCell ref="C97:H97"/>
    <mergeCell ref="C96:H96"/>
    <mergeCell ref="C59:H59"/>
    <mergeCell ref="C100:H100"/>
    <mergeCell ref="C99:H99"/>
    <mergeCell ref="C98:H98"/>
    <mergeCell ref="C69:H69"/>
    <mergeCell ref="C80:H80"/>
    <mergeCell ref="C79:H79"/>
    <mergeCell ref="B86:I86"/>
  </mergeCells>
  <pageMargins left="0.25" right="0.1" top="0.25" bottom="0.46" header="0.25" footer="0.25"/>
  <pageSetup scale="71" fitToHeight="2" orientation="portrait" r:id="rId1"/>
  <headerFooter alignWithMargins="0">
    <oddFooter>&amp;L&amp;"Verdana,Italic"Confidential Property of E-Z-GO Division of Textron Inc. &amp;R&amp;"Verdana,Italic"Page&amp;P</oddFooter>
  </headerFooter>
  <rowBreaks count="2" manualBreakCount="2">
    <brk id="61" max="16383" man="1"/>
    <brk id="120" max="1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8"/>
  <sheetViews>
    <sheetView topLeftCell="A4" zoomScale="90" zoomScaleNormal="90" workbookViewId="0">
      <selection activeCell="K42" sqref="K42"/>
    </sheetView>
  </sheetViews>
  <sheetFormatPr defaultColWidth="9.109375" defaultRowHeight="12.6" x14ac:dyDescent="0.2"/>
  <cols>
    <col min="1" max="1" width="3.44140625" style="114" customWidth="1"/>
    <col min="2" max="2" width="7" style="112" customWidth="1"/>
    <col min="3" max="5" width="9.109375" style="112"/>
    <col min="6" max="6" width="14.109375" style="112" customWidth="1"/>
    <col min="7" max="7" width="13.6640625" style="112" customWidth="1"/>
    <col min="8" max="8" width="8.33203125" style="112" customWidth="1"/>
    <col min="9" max="9" width="8.109375" style="158" bestFit="1" customWidth="1"/>
    <col min="10" max="10" width="13.44140625" style="113" bestFit="1" customWidth="1"/>
    <col min="11" max="11" width="14.6640625" style="349" customWidth="1"/>
    <col min="12" max="12" width="14.6640625" style="151" customWidth="1"/>
    <col min="13" max="16384" width="9.109375" style="112"/>
  </cols>
  <sheetData>
    <row r="1" spans="1:12" x14ac:dyDescent="0.2">
      <c r="A1" s="89"/>
      <c r="B1" s="89"/>
      <c r="C1" s="89"/>
      <c r="D1" s="89"/>
      <c r="E1" s="89"/>
      <c r="F1" s="89"/>
      <c r="G1" s="89"/>
      <c r="H1" s="89"/>
      <c r="I1" s="892"/>
      <c r="J1" s="111"/>
      <c r="K1" s="336"/>
      <c r="L1" s="337"/>
    </row>
    <row r="2" spans="1:12" x14ac:dyDescent="0.2">
      <c r="A2" s="89"/>
      <c r="B2" s="89"/>
      <c r="C2" s="89"/>
      <c r="D2" s="89"/>
      <c r="E2" s="89"/>
      <c r="F2" s="89"/>
      <c r="G2" s="89"/>
      <c r="H2" s="89"/>
      <c r="I2" s="892"/>
      <c r="K2" s="338"/>
      <c r="L2" s="339"/>
    </row>
    <row r="3" spans="1:12" ht="17.399999999999999" x14ac:dyDescent="0.3">
      <c r="A3" s="89"/>
      <c r="B3" s="89"/>
      <c r="C3" s="102"/>
      <c r="D3" s="102"/>
      <c r="E3" s="115"/>
      <c r="F3" s="116"/>
      <c r="G3" s="1284" t="s">
        <v>1028</v>
      </c>
      <c r="H3" s="1284"/>
      <c r="I3" s="1284"/>
      <c r="J3" s="111"/>
      <c r="K3" s="336"/>
      <c r="L3" s="337"/>
    </row>
    <row r="4" spans="1:12" ht="15" customHeight="1" x14ac:dyDescent="0.2">
      <c r="A4" s="89"/>
      <c r="B4" s="89"/>
      <c r="C4" s="102"/>
      <c r="D4" s="102"/>
      <c r="E4" s="115"/>
      <c r="F4" s="117"/>
      <c r="G4" s="1285" t="s">
        <v>273</v>
      </c>
      <c r="H4" s="1285"/>
      <c r="I4" s="1285"/>
      <c r="J4" s="118"/>
      <c r="K4" s="340"/>
      <c r="L4" s="341" t="s">
        <v>1</v>
      </c>
    </row>
    <row r="5" spans="1:12" x14ac:dyDescent="0.2">
      <c r="A5" s="89"/>
      <c r="B5" s="89"/>
      <c r="C5" s="102"/>
      <c r="D5" s="102"/>
      <c r="E5" s="115"/>
      <c r="F5" s="119"/>
      <c r="G5" s="1286" t="s">
        <v>966</v>
      </c>
      <c r="H5" s="1286"/>
      <c r="I5" s="1286"/>
      <c r="J5" s="118"/>
      <c r="K5" s="340"/>
      <c r="L5" s="341" t="s">
        <v>2</v>
      </c>
    </row>
    <row r="6" spans="1:12" ht="13.2" thickBot="1" x14ac:dyDescent="0.25">
      <c r="A6" s="89"/>
      <c r="B6" s="89"/>
      <c r="C6" s="89"/>
      <c r="D6" s="89"/>
      <c r="E6" s="120"/>
      <c r="F6" s="120"/>
      <c r="G6" s="120"/>
      <c r="H6" s="893"/>
      <c r="I6" s="893"/>
      <c r="J6" s="111"/>
      <c r="K6" s="336"/>
      <c r="L6" s="337"/>
    </row>
    <row r="7" spans="1:12" ht="25.5" customHeight="1" thickBot="1" x14ac:dyDescent="0.35">
      <c r="A7" s="89"/>
      <c r="B7" s="89"/>
      <c r="C7" s="89"/>
      <c r="D7" s="89"/>
      <c r="E7" s="89"/>
      <c r="F7" s="89"/>
      <c r="G7" s="1287" t="s">
        <v>967</v>
      </c>
      <c r="H7" s="1288"/>
      <c r="I7" s="1288"/>
      <c r="J7" s="1289"/>
      <c r="K7" s="336"/>
      <c r="L7" s="337"/>
    </row>
    <row r="8" spans="1:12" ht="24" customHeight="1" x14ac:dyDescent="0.2">
      <c r="B8" s="122" t="s">
        <v>274</v>
      </c>
      <c r="C8" s="92"/>
      <c r="D8" s="92"/>
      <c r="E8" s="92"/>
      <c r="F8" s="92"/>
      <c r="G8" s="92"/>
      <c r="H8" s="92"/>
      <c r="I8" s="123"/>
      <c r="J8" s="290" t="s">
        <v>4</v>
      </c>
      <c r="K8" s="263" t="s">
        <v>455</v>
      </c>
      <c r="L8" s="837" t="s">
        <v>5</v>
      </c>
    </row>
    <row r="9" spans="1:12" x14ac:dyDescent="0.2">
      <c r="A9" s="89"/>
      <c r="B9" s="89"/>
      <c r="C9" s="89"/>
      <c r="D9" s="89"/>
      <c r="E9" s="89"/>
      <c r="F9" s="89"/>
      <c r="G9" s="89"/>
      <c r="H9" s="89"/>
      <c r="I9" s="892"/>
      <c r="J9" s="111"/>
      <c r="K9" s="336"/>
      <c r="L9" s="336"/>
    </row>
    <row r="10" spans="1:12" x14ac:dyDescent="0.2">
      <c r="A10" s="89"/>
      <c r="B10" s="1290" t="s">
        <v>1029</v>
      </c>
      <c r="C10" s="1291"/>
      <c r="D10" s="1291"/>
      <c r="E10" s="1291"/>
      <c r="F10" s="1291"/>
      <c r="G10" s="1291"/>
      <c r="H10" s="1291"/>
      <c r="I10" s="1292"/>
      <c r="J10" s="838">
        <v>638484</v>
      </c>
      <c r="K10" s="872">
        <f>L10*0.8</f>
        <v>13005.6</v>
      </c>
      <c r="L10" s="872">
        <v>16257</v>
      </c>
    </row>
    <row r="11" spans="1:12" x14ac:dyDescent="0.2">
      <c r="A11" s="89"/>
      <c r="B11" s="1293" t="s">
        <v>893</v>
      </c>
      <c r="C11" s="1294"/>
      <c r="D11" s="1294"/>
      <c r="E11" s="1294"/>
      <c r="F11" s="1294"/>
      <c r="G11" s="1294"/>
      <c r="H11" s="1294"/>
      <c r="I11" s="1295"/>
      <c r="J11" s="871">
        <v>4582</v>
      </c>
      <c r="K11" s="873">
        <f>L11*0.8</f>
        <v>300</v>
      </c>
      <c r="L11" s="873">
        <v>375</v>
      </c>
    </row>
    <row r="12" spans="1:12" x14ac:dyDescent="0.2">
      <c r="A12" s="89"/>
      <c r="B12" s="1290" t="s">
        <v>892</v>
      </c>
      <c r="C12" s="1291"/>
      <c r="D12" s="1291"/>
      <c r="E12" s="1291"/>
      <c r="F12" s="1291"/>
      <c r="G12" s="1291"/>
      <c r="H12" s="1291"/>
      <c r="I12" s="1292"/>
      <c r="J12" s="838"/>
      <c r="K12" s="872">
        <f>SUM(K10:K11)</f>
        <v>13305.6</v>
      </c>
      <c r="L12" s="872">
        <f>SUM(L10:L11)</f>
        <v>16632</v>
      </c>
    </row>
    <row r="13" spans="1:12" x14ac:dyDescent="0.2">
      <c r="A13" s="89"/>
      <c r="B13" s="124"/>
      <c r="C13" s="89"/>
      <c r="D13" s="89"/>
      <c r="E13" s="89"/>
      <c r="F13" s="89"/>
      <c r="G13" s="89"/>
      <c r="H13" s="89"/>
      <c r="I13" s="892"/>
      <c r="J13" s="125"/>
      <c r="K13" s="342"/>
      <c r="L13" s="342"/>
    </row>
    <row r="14" spans="1:12" x14ac:dyDescent="0.2">
      <c r="A14" s="89"/>
      <c r="B14" s="126" t="s">
        <v>7</v>
      </c>
      <c r="C14" s="89"/>
      <c r="D14" s="89"/>
      <c r="E14" s="89"/>
      <c r="F14" s="89"/>
      <c r="G14" s="89"/>
      <c r="H14" s="89"/>
      <c r="I14" s="892"/>
      <c r="J14" s="125"/>
      <c r="K14" s="855"/>
      <c r="L14" s="342"/>
    </row>
    <row r="15" spans="1:12" x14ac:dyDescent="0.2">
      <c r="A15" s="89"/>
      <c r="B15" s="90" t="s">
        <v>275</v>
      </c>
      <c r="C15" s="89"/>
      <c r="D15" s="100"/>
      <c r="E15" s="89"/>
      <c r="F15" s="89"/>
      <c r="G15" s="89"/>
      <c r="H15" s="90"/>
      <c r="I15" s="892"/>
      <c r="J15" s="127"/>
      <c r="K15" s="856"/>
      <c r="L15" s="343"/>
    </row>
    <row r="16" spans="1:12" ht="12.75" hidden="1" customHeight="1" x14ac:dyDescent="0.2">
      <c r="A16" s="89"/>
      <c r="B16" s="128" t="s">
        <v>51</v>
      </c>
      <c r="C16" s="90" t="s">
        <v>276</v>
      </c>
      <c r="D16" s="100"/>
      <c r="E16" s="89"/>
      <c r="F16" s="90"/>
      <c r="G16" s="89"/>
      <c r="H16" s="90"/>
      <c r="I16" s="892"/>
      <c r="J16" s="127"/>
      <c r="K16" s="343"/>
      <c r="L16" s="343"/>
    </row>
    <row r="17" spans="1:12" ht="12.75" hidden="1" customHeight="1" x14ac:dyDescent="0.2">
      <c r="A17" s="89"/>
      <c r="B17" s="128" t="s">
        <v>51</v>
      </c>
      <c r="C17" s="90" t="s">
        <v>277</v>
      </c>
      <c r="D17" s="100"/>
      <c r="E17" s="89"/>
      <c r="F17" s="90"/>
      <c r="G17" s="89"/>
      <c r="H17" s="90"/>
      <c r="I17" s="892"/>
      <c r="J17" s="127"/>
      <c r="K17" s="343"/>
      <c r="L17" s="343"/>
    </row>
    <row r="18" spans="1:12" x14ac:dyDescent="0.2">
      <c r="A18" s="89"/>
      <c r="B18" s="90"/>
      <c r="C18" s="89"/>
      <c r="D18" s="100"/>
      <c r="E18" s="89"/>
      <c r="F18" s="89"/>
      <c r="G18" s="89"/>
      <c r="H18" s="90"/>
      <c r="I18" s="129"/>
      <c r="J18" s="127"/>
      <c r="K18" s="343"/>
      <c r="L18" s="343"/>
    </row>
    <row r="19" spans="1:12" ht="12.75" hidden="1" customHeight="1" x14ac:dyDescent="0.2">
      <c r="A19" s="89"/>
      <c r="B19" s="90" t="s">
        <v>222</v>
      </c>
      <c r="C19" s="89"/>
      <c r="D19" s="90" t="s">
        <v>278</v>
      </c>
      <c r="E19" s="89"/>
      <c r="F19" s="115"/>
      <c r="G19" s="89"/>
      <c r="H19" s="130" t="s">
        <v>279</v>
      </c>
      <c r="I19" s="131" t="s">
        <v>280</v>
      </c>
      <c r="J19" s="100"/>
      <c r="K19" s="343"/>
      <c r="L19" s="343"/>
    </row>
    <row r="20" spans="1:12" ht="12.75" hidden="1" customHeight="1" x14ac:dyDescent="0.2">
      <c r="A20" s="89"/>
      <c r="B20" s="90" t="s">
        <v>207</v>
      </c>
      <c r="C20" s="89"/>
      <c r="D20" s="90" t="s">
        <v>281</v>
      </c>
      <c r="E20" s="89"/>
      <c r="F20" s="115"/>
      <c r="G20" s="89"/>
      <c r="H20" s="130" t="s">
        <v>279</v>
      </c>
      <c r="I20" s="132" t="s">
        <v>282</v>
      </c>
      <c r="J20" s="100"/>
      <c r="K20" s="343"/>
      <c r="L20" s="343"/>
    </row>
    <row r="21" spans="1:12" ht="12.75" hidden="1" customHeight="1" x14ac:dyDescent="0.2">
      <c r="A21" s="89"/>
      <c r="B21" s="90" t="s">
        <v>283</v>
      </c>
      <c r="C21" s="120"/>
      <c r="D21" s="90" t="s">
        <v>284</v>
      </c>
      <c r="E21" s="120"/>
      <c r="F21" s="115"/>
      <c r="G21" s="89"/>
      <c r="H21" s="130" t="s">
        <v>279</v>
      </c>
      <c r="I21" s="132" t="s">
        <v>285</v>
      </c>
      <c r="J21" s="127"/>
      <c r="K21" s="343"/>
      <c r="L21" s="343"/>
    </row>
    <row r="22" spans="1:12" ht="12.75" hidden="1" customHeight="1" x14ac:dyDescent="0.2">
      <c r="A22" s="89"/>
      <c r="B22" s="90" t="s">
        <v>286</v>
      </c>
      <c r="C22" s="89"/>
      <c r="D22" s="90" t="s">
        <v>287</v>
      </c>
      <c r="E22" s="89"/>
      <c r="F22" s="115"/>
      <c r="G22" s="89"/>
      <c r="H22" s="130" t="s">
        <v>279</v>
      </c>
      <c r="I22" s="132" t="s">
        <v>288</v>
      </c>
      <c r="J22" s="892"/>
      <c r="K22" s="343"/>
      <c r="L22" s="343"/>
    </row>
    <row r="23" spans="1:12" ht="12.75" hidden="1" customHeight="1" x14ac:dyDescent="0.2">
      <c r="A23" s="89"/>
      <c r="B23" s="90" t="s">
        <v>261</v>
      </c>
      <c r="C23" s="89"/>
      <c r="D23" s="90" t="s">
        <v>289</v>
      </c>
      <c r="E23" s="89"/>
      <c r="F23" s="115"/>
      <c r="G23" s="89"/>
      <c r="H23" s="130" t="s">
        <v>279</v>
      </c>
      <c r="I23" s="132" t="s">
        <v>290</v>
      </c>
      <c r="J23" s="111"/>
      <c r="K23" s="336"/>
      <c r="L23" s="337"/>
    </row>
    <row r="24" spans="1:12" ht="12.75" hidden="1" customHeight="1" x14ac:dyDescent="0.2">
      <c r="A24" s="89"/>
      <c r="B24" s="90" t="s">
        <v>291</v>
      </c>
      <c r="C24" s="89"/>
      <c r="D24" s="90" t="s">
        <v>292</v>
      </c>
      <c r="E24" s="89"/>
      <c r="F24" s="115"/>
      <c r="G24" s="89"/>
      <c r="H24" s="130" t="s">
        <v>279</v>
      </c>
      <c r="I24" s="132" t="s">
        <v>293</v>
      </c>
      <c r="J24" s="111"/>
      <c r="K24" s="336"/>
      <c r="L24" s="337"/>
    </row>
    <row r="25" spans="1:12" ht="12.75" hidden="1" customHeight="1" x14ac:dyDescent="0.2">
      <c r="A25" s="89"/>
      <c r="B25" s="100"/>
      <c r="C25" s="89"/>
      <c r="D25" s="89"/>
      <c r="E25" s="89"/>
      <c r="F25" s="133"/>
      <c r="G25" s="89"/>
      <c r="H25" s="115"/>
      <c r="I25" s="134"/>
      <c r="J25" s="111"/>
      <c r="K25" s="336"/>
      <c r="L25" s="337"/>
    </row>
    <row r="26" spans="1:12" ht="12.75" hidden="1" customHeight="1" x14ac:dyDescent="0.2">
      <c r="A26" s="89"/>
      <c r="B26" s="135" t="s">
        <v>170</v>
      </c>
      <c r="C26" s="89"/>
      <c r="D26" s="89"/>
      <c r="E26" s="89"/>
      <c r="F26" s="89"/>
      <c r="G26" s="89"/>
      <c r="H26" s="89"/>
      <c r="I26" s="892"/>
      <c r="J26" s="111"/>
      <c r="K26" s="336"/>
      <c r="L26" s="337"/>
    </row>
    <row r="27" spans="1:12" ht="12.75" hidden="1" customHeight="1" x14ac:dyDescent="0.2">
      <c r="A27" s="89"/>
      <c r="B27" s="100" t="s">
        <v>45</v>
      </c>
      <c r="C27" s="89"/>
      <c r="D27" s="89"/>
      <c r="E27" s="89"/>
      <c r="F27" s="89"/>
      <c r="G27" s="89"/>
      <c r="H27" s="89"/>
      <c r="I27" s="892"/>
      <c r="J27" s="111"/>
      <c r="K27" s="336"/>
      <c r="L27" s="337"/>
    </row>
    <row r="28" spans="1:12" ht="6" customHeight="1" x14ac:dyDescent="0.2">
      <c r="A28" s="89"/>
      <c r="B28" s="100"/>
      <c r="C28" s="89"/>
      <c r="D28" s="89"/>
      <c r="E28" s="89"/>
      <c r="F28" s="89"/>
      <c r="G28" s="89"/>
      <c r="H28" s="89"/>
      <c r="I28" s="892"/>
      <c r="J28" s="111"/>
      <c r="K28" s="336"/>
      <c r="L28" s="337"/>
    </row>
    <row r="29" spans="1:12" ht="26.25" customHeight="1" x14ac:dyDescent="0.2">
      <c r="A29" s="89"/>
      <c r="B29" s="91" t="s">
        <v>46</v>
      </c>
      <c r="C29" s="92"/>
      <c r="D29" s="92"/>
      <c r="E29" s="92"/>
      <c r="F29" s="92"/>
      <c r="G29" s="92"/>
      <c r="H29" s="93"/>
      <c r="I29" s="839" t="s">
        <v>1033</v>
      </c>
      <c r="J29" s="839" t="s">
        <v>47</v>
      </c>
      <c r="K29" s="263" t="s">
        <v>455</v>
      </c>
      <c r="L29" s="837" t="s">
        <v>5</v>
      </c>
    </row>
    <row r="30" spans="1:12" ht="7.5" customHeight="1" x14ac:dyDescent="0.2">
      <c r="A30" s="89"/>
      <c r="B30" s="136"/>
      <c r="C30" s="99"/>
      <c r="D30" s="99"/>
      <c r="E30" s="99"/>
      <c r="F30" s="99"/>
      <c r="G30" s="99"/>
      <c r="H30" s="137"/>
      <c r="I30" s="137"/>
      <c r="J30" s="137"/>
      <c r="K30" s="344"/>
      <c r="L30" s="344"/>
    </row>
    <row r="31" spans="1:12" x14ac:dyDescent="0.2">
      <c r="A31" s="89"/>
      <c r="B31" s="142" t="s">
        <v>296</v>
      </c>
      <c r="C31" s="99"/>
      <c r="D31" s="99"/>
      <c r="E31" s="99"/>
      <c r="F31" s="99"/>
      <c r="G31" s="99"/>
      <c r="H31" s="99"/>
      <c r="I31" s="143"/>
      <c r="J31" s="144"/>
      <c r="K31" s="345"/>
      <c r="L31" s="346"/>
    </row>
    <row r="32" spans="1:12" x14ac:dyDescent="0.2">
      <c r="A32" s="89"/>
      <c r="B32" s="135"/>
      <c r="C32" s="126" t="s">
        <v>61</v>
      </c>
      <c r="D32" s="89"/>
      <c r="E32" s="89"/>
      <c r="F32" s="89"/>
      <c r="G32" s="89"/>
      <c r="H32" s="892"/>
      <c r="I32" s="892"/>
      <c r="J32" s="111"/>
      <c r="K32" s="336"/>
      <c r="L32" s="336"/>
    </row>
    <row r="33" spans="1:12" x14ac:dyDescent="0.2">
      <c r="A33" s="89"/>
      <c r="B33" s="100"/>
      <c r="C33" s="1296" t="s">
        <v>62</v>
      </c>
      <c r="D33" s="1296"/>
      <c r="E33" s="1296"/>
      <c r="F33" s="1296"/>
      <c r="G33" s="1296"/>
      <c r="H33" s="1296"/>
      <c r="I33" s="822" t="s">
        <v>51</v>
      </c>
      <c r="J33" s="825"/>
      <c r="K33" s="826" t="s">
        <v>52</v>
      </c>
      <c r="L33" s="826" t="s">
        <v>52</v>
      </c>
    </row>
    <row r="34" spans="1:12" x14ac:dyDescent="0.2">
      <c r="A34" s="89"/>
      <c r="B34" s="100"/>
      <c r="C34" s="101"/>
      <c r="D34" s="146"/>
      <c r="E34" s="102"/>
      <c r="F34" s="102"/>
      <c r="G34" s="102"/>
      <c r="H34" s="103"/>
      <c r="I34" s="103"/>
      <c r="J34" s="147"/>
      <c r="K34" s="347"/>
      <c r="L34" s="347"/>
    </row>
    <row r="35" spans="1:12" x14ac:dyDescent="0.2">
      <c r="A35" s="89"/>
      <c r="B35" s="135"/>
      <c r="C35" s="148" t="s">
        <v>178</v>
      </c>
      <c r="D35" s="102"/>
      <c r="E35" s="102"/>
      <c r="F35" s="102"/>
      <c r="G35" s="102"/>
      <c r="H35" s="103"/>
      <c r="I35" s="103"/>
      <c r="J35" s="147"/>
      <c r="K35" s="347"/>
      <c r="L35" s="347"/>
    </row>
    <row r="36" spans="1:12" x14ac:dyDescent="0.2">
      <c r="A36" s="89"/>
      <c r="B36" s="100"/>
      <c r="C36" s="1296" t="s">
        <v>179</v>
      </c>
      <c r="D36" s="1296"/>
      <c r="E36" s="1296"/>
      <c r="F36" s="1296"/>
      <c r="G36" s="1296"/>
      <c r="H36" s="1296"/>
      <c r="I36" s="822" t="s">
        <v>51</v>
      </c>
      <c r="J36" s="823"/>
      <c r="K36" s="826" t="s">
        <v>52</v>
      </c>
      <c r="L36" s="826" t="s">
        <v>52</v>
      </c>
    </row>
    <row r="37" spans="1:12" ht="12.75" customHeight="1" x14ac:dyDescent="0.2">
      <c r="A37" s="89"/>
      <c r="B37" s="840"/>
      <c r="C37" s="89"/>
      <c r="D37" s="89"/>
      <c r="E37" s="89"/>
      <c r="F37" s="89"/>
      <c r="G37" s="89"/>
      <c r="H37" s="841"/>
      <c r="I37" s="841"/>
      <c r="J37" s="841"/>
      <c r="K37" s="842"/>
      <c r="L37" s="842"/>
    </row>
    <row r="38" spans="1:12" ht="12.75" customHeight="1" x14ac:dyDescent="0.2">
      <c r="A38" s="89"/>
      <c r="B38" s="90" t="s">
        <v>48</v>
      </c>
      <c r="C38" s="89"/>
      <c r="D38" s="89"/>
      <c r="E38" s="89"/>
      <c r="F38" s="89"/>
      <c r="G38" s="89"/>
      <c r="H38" s="89"/>
      <c r="I38" s="892"/>
      <c r="J38" s="111"/>
      <c r="K38" s="336"/>
      <c r="L38" s="337"/>
    </row>
    <row r="39" spans="1:12" x14ac:dyDescent="0.2">
      <c r="A39" s="89"/>
      <c r="B39" s="135"/>
      <c r="C39" s="126" t="s">
        <v>173</v>
      </c>
      <c r="D39" s="89"/>
      <c r="E39" s="89"/>
      <c r="F39" s="89"/>
      <c r="G39" s="89"/>
      <c r="H39" s="892"/>
      <c r="I39" s="892"/>
      <c r="J39" s="111"/>
      <c r="K39" s="336"/>
      <c r="L39" s="336"/>
    </row>
    <row r="40" spans="1:12" x14ac:dyDescent="0.2">
      <c r="A40" s="89"/>
      <c r="B40" s="138"/>
      <c r="C40" s="1282" t="s">
        <v>294</v>
      </c>
      <c r="D40" s="1282"/>
      <c r="E40" s="1282"/>
      <c r="F40" s="1282"/>
      <c r="G40" s="1282"/>
      <c r="H40" s="1283"/>
      <c r="I40" s="822" t="s">
        <v>51</v>
      </c>
      <c r="J40" s="823">
        <v>618220</v>
      </c>
      <c r="K40" s="824" t="s">
        <v>52</v>
      </c>
      <c r="L40" s="824" t="s">
        <v>52</v>
      </c>
    </row>
    <row r="41" spans="1:12" x14ac:dyDescent="0.2">
      <c r="A41" s="89"/>
      <c r="B41" s="138"/>
      <c r="C41" s="1282" t="s">
        <v>295</v>
      </c>
      <c r="D41" s="1282"/>
      <c r="E41" s="1282"/>
      <c r="F41" s="1282"/>
      <c r="G41" s="1282"/>
      <c r="H41" s="1283"/>
      <c r="I41" s="822" t="s">
        <v>51</v>
      </c>
      <c r="J41" s="823">
        <v>618222</v>
      </c>
      <c r="K41" s="824">
        <f>L41*0.8</f>
        <v>124</v>
      </c>
      <c r="L41" s="824">
        <v>155</v>
      </c>
    </row>
    <row r="42" spans="1:12" x14ac:dyDescent="0.2">
      <c r="A42" s="89"/>
      <c r="B42" s="100"/>
      <c r="C42" s="1282" t="s">
        <v>468</v>
      </c>
      <c r="D42" s="1282"/>
      <c r="E42" s="1282"/>
      <c r="F42" s="1282"/>
      <c r="G42" s="1282"/>
      <c r="H42" s="1283"/>
      <c r="I42" s="822" t="s">
        <v>51</v>
      </c>
      <c r="J42" s="823">
        <v>618221</v>
      </c>
      <c r="K42" s="824">
        <f>L42*0.8</f>
        <v>124</v>
      </c>
      <c r="L42" s="824">
        <v>155</v>
      </c>
    </row>
    <row r="43" spans="1:12" x14ac:dyDescent="0.2">
      <c r="A43" s="89"/>
      <c r="B43" s="100"/>
      <c r="C43" s="860"/>
      <c r="D43" s="860"/>
      <c r="E43" s="860"/>
      <c r="F43" s="860"/>
      <c r="G43" s="860"/>
      <c r="H43" s="860"/>
      <c r="I43" s="103"/>
      <c r="J43" s="147"/>
      <c r="K43" s="862"/>
      <c r="L43" s="862"/>
    </row>
    <row r="44" spans="1:12" x14ac:dyDescent="0.2">
      <c r="A44" s="89"/>
      <c r="B44" s="90" t="s">
        <v>968</v>
      </c>
      <c r="C44" s="860"/>
      <c r="D44" s="860"/>
      <c r="E44" s="860"/>
      <c r="F44" s="860"/>
      <c r="G44" s="860"/>
      <c r="H44" s="860"/>
      <c r="I44" s="103"/>
      <c r="J44" s="147"/>
      <c r="K44" s="862"/>
      <c r="L44" s="862"/>
    </row>
    <row r="45" spans="1:12" ht="27" customHeight="1" x14ac:dyDescent="0.2">
      <c r="A45" s="89"/>
      <c r="B45" s="100"/>
      <c r="C45" s="890" t="s">
        <v>969</v>
      </c>
      <c r="D45" s="890"/>
      <c r="E45" s="890"/>
      <c r="F45" s="890"/>
      <c r="G45" s="890"/>
      <c r="H45" s="890"/>
      <c r="I45" s="822" t="s">
        <v>51</v>
      </c>
      <c r="J45" s="823" t="s">
        <v>528</v>
      </c>
      <c r="K45" s="824" t="s">
        <v>52</v>
      </c>
      <c r="L45" s="824" t="s">
        <v>52</v>
      </c>
    </row>
    <row r="46" spans="1:12" x14ac:dyDescent="0.2">
      <c r="A46" s="89"/>
      <c r="B46" s="100"/>
      <c r="C46" s="891" t="s">
        <v>970</v>
      </c>
      <c r="D46" s="140"/>
      <c r="E46" s="140"/>
      <c r="F46" s="140"/>
      <c r="G46" s="140"/>
      <c r="H46" s="916"/>
      <c r="I46" s="822" t="s">
        <v>51</v>
      </c>
      <c r="J46" s="823" t="s">
        <v>528</v>
      </c>
      <c r="K46" s="824" t="s">
        <v>52</v>
      </c>
      <c r="L46" s="824" t="s">
        <v>52</v>
      </c>
    </row>
    <row r="47" spans="1:12" x14ac:dyDescent="0.2">
      <c r="A47" s="89"/>
      <c r="B47" s="100"/>
      <c r="C47" s="891" t="s">
        <v>971</v>
      </c>
      <c r="D47" s="140"/>
      <c r="E47" s="140"/>
      <c r="F47" s="140"/>
      <c r="G47" s="140"/>
      <c r="H47" s="916"/>
      <c r="I47" s="822" t="s">
        <v>51</v>
      </c>
      <c r="J47" s="823" t="s">
        <v>528</v>
      </c>
      <c r="K47" s="824" t="s">
        <v>52</v>
      </c>
      <c r="L47" s="824" t="s">
        <v>52</v>
      </c>
    </row>
    <row r="48" spans="1:12" x14ac:dyDescent="0.2">
      <c r="A48" s="89"/>
      <c r="B48" s="100"/>
      <c r="C48" s="891" t="s">
        <v>972</v>
      </c>
      <c r="D48" s="140"/>
      <c r="E48" s="140"/>
      <c r="F48" s="140"/>
      <c r="G48" s="140"/>
      <c r="H48" s="916"/>
      <c r="I48" s="822" t="s">
        <v>51</v>
      </c>
      <c r="J48" s="823" t="s">
        <v>528</v>
      </c>
      <c r="K48" s="824" t="s">
        <v>52</v>
      </c>
      <c r="L48" s="824" t="s">
        <v>52</v>
      </c>
    </row>
    <row r="49" spans="1:12" x14ac:dyDescent="0.2">
      <c r="A49" s="89"/>
      <c r="B49" s="100"/>
      <c r="C49" s="891" t="s">
        <v>353</v>
      </c>
      <c r="D49" s="140"/>
      <c r="E49" s="140"/>
      <c r="F49" s="140"/>
      <c r="G49" s="140"/>
      <c r="H49" s="916"/>
      <c r="I49" s="822" t="s">
        <v>51</v>
      </c>
      <c r="J49" s="823" t="s">
        <v>528</v>
      </c>
      <c r="K49" s="824" t="s">
        <v>52</v>
      </c>
      <c r="L49" s="824" t="s">
        <v>52</v>
      </c>
    </row>
    <row r="50" spans="1:12" x14ac:dyDescent="0.2">
      <c r="A50" s="89"/>
      <c r="B50" s="100"/>
      <c r="C50" s="891" t="s">
        <v>973</v>
      </c>
      <c r="D50" s="140"/>
      <c r="E50" s="140"/>
      <c r="F50" s="140"/>
      <c r="G50" s="140"/>
      <c r="H50" s="916"/>
      <c r="I50" s="822" t="s">
        <v>51</v>
      </c>
      <c r="J50" s="823" t="s">
        <v>528</v>
      </c>
      <c r="K50" s="824" t="s">
        <v>52</v>
      </c>
      <c r="L50" s="824" t="s">
        <v>52</v>
      </c>
    </row>
    <row r="51" spans="1:12" ht="12.75" customHeight="1" x14ac:dyDescent="0.2">
      <c r="A51" s="89"/>
      <c r="B51" s="100"/>
      <c r="C51" s="891" t="s">
        <v>974</v>
      </c>
      <c r="D51" s="140"/>
      <c r="E51" s="140"/>
      <c r="F51" s="140"/>
      <c r="G51" s="140"/>
      <c r="H51" s="916"/>
      <c r="I51" s="822" t="s">
        <v>51</v>
      </c>
      <c r="J51" s="823" t="s">
        <v>528</v>
      </c>
      <c r="K51" s="824" t="s">
        <v>52</v>
      </c>
      <c r="L51" s="824" t="s">
        <v>52</v>
      </c>
    </row>
    <row r="52" spans="1:12" ht="12.75" customHeight="1" x14ac:dyDescent="0.2">
      <c r="A52" s="89"/>
      <c r="B52" s="100"/>
      <c r="C52" s="891" t="s">
        <v>975</v>
      </c>
      <c r="D52" s="140"/>
      <c r="E52" s="140"/>
      <c r="F52" s="140"/>
      <c r="G52" s="140"/>
      <c r="H52" s="916"/>
      <c r="I52" s="822" t="s">
        <v>51</v>
      </c>
      <c r="J52" s="823" t="s">
        <v>528</v>
      </c>
      <c r="K52" s="824" t="s">
        <v>52</v>
      </c>
      <c r="L52" s="824" t="s">
        <v>52</v>
      </c>
    </row>
    <row r="53" spans="1:12" ht="12.75" customHeight="1" x14ac:dyDescent="0.2">
      <c r="A53" s="89"/>
      <c r="B53" s="100"/>
      <c r="C53" s="891" t="s">
        <v>976</v>
      </c>
      <c r="D53" s="141"/>
      <c r="E53" s="141"/>
      <c r="F53" s="141"/>
      <c r="G53" s="920"/>
      <c r="H53" s="921"/>
      <c r="I53" s="822" t="s">
        <v>51</v>
      </c>
      <c r="J53" s="823" t="s">
        <v>528</v>
      </c>
      <c r="K53" s="824" t="s">
        <v>52</v>
      </c>
      <c r="L53" s="824" t="s">
        <v>52</v>
      </c>
    </row>
    <row r="54" spans="1:12" ht="12.75" customHeight="1" x14ac:dyDescent="0.2">
      <c r="A54" s="89"/>
      <c r="B54" s="100"/>
      <c r="C54" s="917" t="s">
        <v>82</v>
      </c>
      <c r="D54" s="918"/>
      <c r="E54" s="918"/>
      <c r="F54" s="918"/>
      <c r="G54" s="139"/>
      <c r="H54" s="919"/>
      <c r="I54" s="822" t="s">
        <v>51</v>
      </c>
      <c r="J54" s="823" t="s">
        <v>528</v>
      </c>
      <c r="K54" s="824" t="s">
        <v>52</v>
      </c>
      <c r="L54" s="824" t="s">
        <v>52</v>
      </c>
    </row>
    <row r="55" spans="1:12" ht="12.75" customHeight="1" x14ac:dyDescent="0.2">
      <c r="A55" s="89"/>
      <c r="B55" s="100"/>
      <c r="C55" s="891" t="s">
        <v>226</v>
      </c>
      <c r="D55" s="141"/>
      <c r="E55" s="141"/>
      <c r="F55" s="141"/>
      <c r="G55" s="920"/>
      <c r="H55" s="921"/>
      <c r="I55" s="822" t="s">
        <v>51</v>
      </c>
      <c r="J55" s="823" t="s">
        <v>528</v>
      </c>
      <c r="K55" s="824" t="s">
        <v>52</v>
      </c>
      <c r="L55" s="824" t="s">
        <v>52</v>
      </c>
    </row>
    <row r="56" spans="1:12" ht="12.75" customHeight="1" x14ac:dyDescent="0.2">
      <c r="A56" s="89"/>
      <c r="B56" s="100"/>
      <c r="C56" s="891" t="s">
        <v>977</v>
      </c>
      <c r="D56" s="141"/>
      <c r="E56" s="141"/>
      <c r="F56" s="141"/>
      <c r="G56" s="920"/>
      <c r="H56" s="921"/>
      <c r="I56" s="822" t="s">
        <v>51</v>
      </c>
      <c r="J56" s="823" t="s">
        <v>528</v>
      </c>
      <c r="K56" s="824" t="s">
        <v>52</v>
      </c>
      <c r="L56" s="824" t="s">
        <v>52</v>
      </c>
    </row>
    <row r="57" spans="1:12" ht="12.75" customHeight="1" x14ac:dyDescent="0.2">
      <c r="A57" s="89"/>
      <c r="B57" s="100"/>
      <c r="C57" s="891" t="s">
        <v>978</v>
      </c>
      <c r="D57" s="141"/>
      <c r="E57" s="141"/>
      <c r="F57" s="141"/>
      <c r="G57" s="920"/>
      <c r="H57" s="921"/>
      <c r="I57" s="822" t="s">
        <v>51</v>
      </c>
      <c r="J57" s="823" t="s">
        <v>528</v>
      </c>
      <c r="K57" s="824" t="s">
        <v>52</v>
      </c>
      <c r="L57" s="824" t="s">
        <v>52</v>
      </c>
    </row>
    <row r="58" spans="1:12" ht="12.75" customHeight="1" x14ac:dyDescent="0.2">
      <c r="A58" s="89"/>
      <c r="B58" s="100"/>
      <c r="C58" s="891" t="s">
        <v>979</v>
      </c>
      <c r="D58" s="141"/>
      <c r="E58" s="141"/>
      <c r="F58" s="141"/>
      <c r="G58" s="920"/>
      <c r="H58" s="921"/>
      <c r="I58" s="822" t="s">
        <v>51</v>
      </c>
      <c r="J58" s="823" t="s">
        <v>528</v>
      </c>
      <c r="K58" s="824" t="s">
        <v>52</v>
      </c>
      <c r="L58" s="824" t="s">
        <v>52</v>
      </c>
    </row>
    <row r="59" spans="1:12" ht="12.75" customHeight="1" x14ac:dyDescent="0.2">
      <c r="A59" s="89"/>
      <c r="B59" s="100"/>
      <c r="C59" s="891" t="s">
        <v>980</v>
      </c>
      <c r="D59" s="141"/>
      <c r="E59" s="141"/>
      <c r="F59" s="141"/>
      <c r="G59" s="920"/>
      <c r="H59" s="921"/>
      <c r="I59" s="822" t="s">
        <v>51</v>
      </c>
      <c r="J59" s="823" t="s">
        <v>528</v>
      </c>
      <c r="K59" s="824" t="s">
        <v>52</v>
      </c>
      <c r="L59" s="824" t="s">
        <v>52</v>
      </c>
    </row>
    <row r="60" spans="1:12" ht="12.75" customHeight="1" x14ac:dyDescent="0.2">
      <c r="A60" s="89"/>
      <c r="B60" s="100"/>
      <c r="C60" s="891" t="s">
        <v>981</v>
      </c>
      <c r="D60" s="141"/>
      <c r="E60" s="141"/>
      <c r="F60" s="141"/>
      <c r="G60" s="920"/>
      <c r="H60" s="921"/>
      <c r="I60" s="822" t="s">
        <v>51</v>
      </c>
      <c r="J60" s="823" t="s">
        <v>528</v>
      </c>
      <c r="K60" s="824" t="s">
        <v>52</v>
      </c>
      <c r="L60" s="824" t="s">
        <v>52</v>
      </c>
    </row>
    <row r="61" spans="1:12" ht="12.75" customHeight="1" x14ac:dyDescent="0.2">
      <c r="A61" s="89"/>
      <c r="B61" s="100"/>
      <c r="C61" s="891" t="s">
        <v>982</v>
      </c>
      <c r="D61" s="141"/>
      <c r="E61" s="141"/>
      <c r="F61" s="141"/>
      <c r="G61" s="920"/>
      <c r="H61" s="921"/>
      <c r="I61" s="822" t="s">
        <v>51</v>
      </c>
      <c r="J61" s="823" t="s">
        <v>528</v>
      </c>
      <c r="K61" s="824" t="s">
        <v>52</v>
      </c>
      <c r="L61" s="824" t="s">
        <v>52</v>
      </c>
    </row>
    <row r="62" spans="1:12" x14ac:dyDescent="0.2">
      <c r="A62" s="89"/>
      <c r="B62" s="100"/>
      <c r="C62" s="917" t="s">
        <v>304</v>
      </c>
      <c r="D62" s="918"/>
      <c r="E62" s="918"/>
      <c r="F62" s="918"/>
      <c r="G62" s="139"/>
      <c r="H62" s="919"/>
      <c r="I62" s="822" t="s">
        <v>51</v>
      </c>
      <c r="J62" s="823" t="s">
        <v>528</v>
      </c>
      <c r="K62" s="824" t="s">
        <v>52</v>
      </c>
      <c r="L62" s="824" t="s">
        <v>52</v>
      </c>
    </row>
    <row r="63" spans="1:12" x14ac:dyDescent="0.2">
      <c r="A63" s="89"/>
      <c r="B63" s="100"/>
      <c r="C63" s="100"/>
      <c r="D63" s="89"/>
      <c r="E63" s="89"/>
      <c r="F63" s="89"/>
      <c r="G63" s="89"/>
      <c r="H63" s="892"/>
      <c r="I63" s="892"/>
      <c r="J63" s="111"/>
      <c r="K63" s="336"/>
      <c r="L63" s="336"/>
    </row>
    <row r="64" spans="1:12" ht="22.8" x14ac:dyDescent="0.2">
      <c r="A64" s="89"/>
      <c r="B64" s="1278" t="s">
        <v>860</v>
      </c>
      <c r="C64" s="1279"/>
      <c r="D64" s="1279"/>
      <c r="E64" s="1279"/>
      <c r="F64" s="1279"/>
      <c r="G64" s="1279"/>
      <c r="H64" s="1280"/>
      <c r="I64" s="290" t="s">
        <v>1033</v>
      </c>
      <c r="J64" s="290" t="s">
        <v>47</v>
      </c>
      <c r="K64" s="263" t="s">
        <v>455</v>
      </c>
      <c r="L64" s="837" t="s">
        <v>5</v>
      </c>
    </row>
    <row r="65" spans="1:13" x14ac:dyDescent="0.2">
      <c r="A65" s="89"/>
      <c r="B65" s="97"/>
      <c r="C65" s="149"/>
      <c r="D65" s="89"/>
      <c r="E65" s="89"/>
      <c r="F65" s="89"/>
      <c r="G65" s="89"/>
      <c r="H65" s="892"/>
      <c r="I65" s="892"/>
      <c r="J65" s="111"/>
      <c r="K65" s="336"/>
      <c r="L65" s="336"/>
    </row>
    <row r="66" spans="1:13" x14ac:dyDescent="0.2">
      <c r="A66" s="89"/>
      <c r="B66" s="135" t="s">
        <v>170</v>
      </c>
      <c r="C66" s="89"/>
      <c r="D66" s="89"/>
      <c r="E66" s="89"/>
      <c r="F66" s="89"/>
      <c r="G66" s="89"/>
      <c r="H66" s="89"/>
      <c r="I66" s="892"/>
      <c r="J66" s="111"/>
      <c r="K66" s="336"/>
      <c r="L66" s="337"/>
    </row>
    <row r="67" spans="1:13" x14ac:dyDescent="0.2">
      <c r="A67" s="89"/>
      <c r="B67" s="100" t="s">
        <v>45</v>
      </c>
      <c r="C67" s="89"/>
      <c r="D67" s="89"/>
      <c r="E67" s="89"/>
      <c r="F67" s="89"/>
      <c r="G67" s="89"/>
      <c r="H67" s="89"/>
      <c r="I67" s="892"/>
      <c r="J67" s="111"/>
      <c r="K67" s="336"/>
      <c r="L67" s="337"/>
    </row>
    <row r="68" spans="1:13" x14ac:dyDescent="0.2">
      <c r="A68" s="89"/>
      <c r="B68" s="100"/>
      <c r="C68" s="89"/>
      <c r="D68" s="89"/>
      <c r="E68" s="89"/>
      <c r="F68" s="89"/>
      <c r="G68" s="89"/>
      <c r="H68" s="89"/>
      <c r="I68" s="892"/>
      <c r="J68" s="111"/>
      <c r="K68" s="336"/>
      <c r="L68" s="337"/>
    </row>
    <row r="69" spans="1:13" x14ac:dyDescent="0.2">
      <c r="A69" s="89"/>
      <c r="B69" s="90" t="s">
        <v>81</v>
      </c>
      <c r="C69" s="89"/>
      <c r="D69" s="89"/>
      <c r="E69" s="89"/>
      <c r="F69" s="89"/>
      <c r="G69" s="89"/>
      <c r="H69" s="89"/>
      <c r="I69" s="892"/>
      <c r="J69" s="111"/>
      <c r="K69" s="336"/>
      <c r="L69" s="337"/>
      <c r="M69" s="151"/>
    </row>
    <row r="70" spans="1:13" ht="12.75" customHeight="1" x14ac:dyDescent="0.2">
      <c r="A70" s="89"/>
      <c r="B70" s="100"/>
      <c r="C70" s="1263" t="s">
        <v>297</v>
      </c>
      <c r="D70" s="1263"/>
      <c r="E70" s="1263"/>
      <c r="F70" s="1263"/>
      <c r="G70" s="1263"/>
      <c r="H70" s="1263"/>
      <c r="I70" s="923" t="s">
        <v>51</v>
      </c>
      <c r="J70" s="827">
        <v>617357</v>
      </c>
      <c r="K70" s="824">
        <f>L70*0.8</f>
        <v>265.60000000000002</v>
      </c>
      <c r="L70" s="824">
        <v>332</v>
      </c>
    </row>
    <row r="71" spans="1:13" ht="12.75" customHeight="1" x14ac:dyDescent="0.2">
      <c r="A71" s="89"/>
      <c r="B71" s="100"/>
      <c r="C71" s="1263" t="s">
        <v>897</v>
      </c>
      <c r="D71" s="1263"/>
      <c r="E71" s="1263"/>
      <c r="F71" s="1263"/>
      <c r="G71" s="1263"/>
      <c r="H71" s="1263"/>
      <c r="I71" s="923"/>
      <c r="J71" s="827"/>
      <c r="K71" s="824">
        <f>L71*0.8</f>
        <v>16</v>
      </c>
      <c r="L71" s="824">
        <f>2*10</f>
        <v>20</v>
      </c>
    </row>
    <row r="72" spans="1:13" s="859" customFormat="1" ht="27" customHeight="1" x14ac:dyDescent="0.2">
      <c r="A72" s="124"/>
      <c r="B72" s="90"/>
      <c r="C72" s="1264" t="s">
        <v>862</v>
      </c>
      <c r="D72" s="1264"/>
      <c r="E72" s="1264"/>
      <c r="F72" s="1264"/>
      <c r="G72" s="1264"/>
      <c r="H72" s="1264"/>
      <c r="I72" s="923" t="s">
        <v>51</v>
      </c>
      <c r="J72" s="857"/>
      <c r="K72" s="858">
        <f>SUM(K70:K71)</f>
        <v>281.60000000000002</v>
      </c>
      <c r="L72" s="858">
        <f>SUM(L70:L71)</f>
        <v>352</v>
      </c>
    </row>
    <row r="73" spans="1:13" s="869" customFormat="1" x14ac:dyDescent="0.2">
      <c r="A73" s="124"/>
      <c r="B73" s="90"/>
      <c r="C73" s="1087"/>
      <c r="D73" s="1087"/>
      <c r="E73" s="1087"/>
      <c r="F73" s="1087"/>
      <c r="G73" s="1087"/>
      <c r="H73" s="1087"/>
      <c r="I73" s="925"/>
      <c r="J73" s="867"/>
      <c r="K73" s="868"/>
      <c r="L73" s="868"/>
    </row>
    <row r="74" spans="1:13" ht="12.75" customHeight="1" x14ac:dyDescent="0.2">
      <c r="A74" s="89"/>
      <c r="B74" s="100"/>
      <c r="C74" s="1263" t="s">
        <v>298</v>
      </c>
      <c r="D74" s="1263"/>
      <c r="E74" s="1263"/>
      <c r="F74" s="1263"/>
      <c r="G74" s="1263"/>
      <c r="H74" s="1263"/>
      <c r="I74" s="923" t="s">
        <v>51</v>
      </c>
      <c r="J74" s="823">
        <v>617345</v>
      </c>
      <c r="K74" s="824">
        <f t="shared" ref="K74:K89" si="0">L74*0.8</f>
        <v>73.600000000000009</v>
      </c>
      <c r="L74" s="824">
        <v>92</v>
      </c>
    </row>
    <row r="75" spans="1:13" ht="12.75" customHeight="1" x14ac:dyDescent="0.2">
      <c r="A75" s="89"/>
      <c r="B75" s="100"/>
      <c r="C75" s="1263" t="s">
        <v>861</v>
      </c>
      <c r="D75" s="1263"/>
      <c r="E75" s="1263"/>
      <c r="F75" s="1263"/>
      <c r="G75" s="1263"/>
      <c r="H75" s="1263"/>
      <c r="I75" s="923"/>
      <c r="J75" s="823"/>
      <c r="K75" s="824">
        <f>L75*0.8</f>
        <v>24</v>
      </c>
      <c r="L75" s="824">
        <f>2*15</f>
        <v>30</v>
      </c>
    </row>
    <row r="76" spans="1:13" s="859" customFormat="1" ht="12.75" customHeight="1" x14ac:dyDescent="0.2">
      <c r="A76" s="124"/>
      <c r="B76" s="90"/>
      <c r="C76" s="1264" t="s">
        <v>864</v>
      </c>
      <c r="D76" s="1264"/>
      <c r="E76" s="1264"/>
      <c r="F76" s="1264"/>
      <c r="G76" s="1264"/>
      <c r="H76" s="1264"/>
      <c r="I76" s="923" t="s">
        <v>51</v>
      </c>
      <c r="J76" s="863"/>
      <c r="K76" s="858">
        <f>SUM(K74:K75)</f>
        <v>97.600000000000009</v>
      </c>
      <c r="L76" s="858">
        <f>SUM(L74:L75)</f>
        <v>122</v>
      </c>
    </row>
    <row r="77" spans="1:13" s="114" customFormat="1" x14ac:dyDescent="0.2">
      <c r="A77" s="89"/>
      <c r="B77" s="138"/>
      <c r="C77" s="1219"/>
      <c r="D77" s="1219"/>
      <c r="E77" s="1219"/>
      <c r="F77" s="1219"/>
      <c r="G77" s="1219"/>
      <c r="H77" s="1219"/>
      <c r="I77" s="926"/>
      <c r="J77" s="861"/>
      <c r="K77" s="862"/>
      <c r="L77" s="862"/>
    </row>
    <row r="78" spans="1:13" ht="25.5" customHeight="1" x14ac:dyDescent="0.2">
      <c r="A78" s="89"/>
      <c r="B78" s="138"/>
      <c r="C78" s="1263" t="s">
        <v>300</v>
      </c>
      <c r="D78" s="1263"/>
      <c r="E78" s="1263"/>
      <c r="F78" s="1263"/>
      <c r="G78" s="1263"/>
      <c r="H78" s="1263"/>
      <c r="I78" s="923" t="s">
        <v>51</v>
      </c>
      <c r="J78" s="827" t="s">
        <v>1036</v>
      </c>
      <c r="K78" s="824">
        <f t="shared" si="0"/>
        <v>112</v>
      </c>
      <c r="L78" s="824">
        <v>140</v>
      </c>
    </row>
    <row r="79" spans="1:13" ht="12.75" customHeight="1" x14ac:dyDescent="0.2">
      <c r="A79" s="89"/>
      <c r="B79" s="138"/>
      <c r="C79" s="1263" t="s">
        <v>869</v>
      </c>
      <c r="D79" s="1263"/>
      <c r="E79" s="1263"/>
      <c r="F79" s="1263"/>
      <c r="G79" s="1263"/>
      <c r="H79" s="1263"/>
      <c r="I79" s="923"/>
      <c r="J79" s="827"/>
      <c r="K79" s="824">
        <f>L79*0.8</f>
        <v>24</v>
      </c>
      <c r="L79" s="824">
        <f>2*15</f>
        <v>30</v>
      </c>
    </row>
    <row r="80" spans="1:13" s="859" customFormat="1" ht="12.75" customHeight="1" x14ac:dyDescent="0.2">
      <c r="A80" s="124"/>
      <c r="B80" s="864"/>
      <c r="C80" s="1277" t="s">
        <v>870</v>
      </c>
      <c r="D80" s="1277"/>
      <c r="E80" s="1277"/>
      <c r="F80" s="1277"/>
      <c r="G80" s="1277"/>
      <c r="H80" s="1277"/>
      <c r="I80" s="822" t="s">
        <v>51</v>
      </c>
      <c r="J80" s="857"/>
      <c r="K80" s="858">
        <f>SUM(K78:K79)</f>
        <v>136</v>
      </c>
      <c r="L80" s="858">
        <f>SUM(L78:L79)</f>
        <v>170</v>
      </c>
    </row>
    <row r="81" spans="1:12" s="859" customFormat="1" x14ac:dyDescent="0.2">
      <c r="A81" s="124"/>
      <c r="B81" s="864"/>
      <c r="C81" s="865"/>
      <c r="D81" s="865"/>
      <c r="E81" s="865"/>
      <c r="F81" s="865"/>
      <c r="G81" s="865"/>
      <c r="H81" s="865"/>
      <c r="I81" s="103"/>
      <c r="J81" s="867"/>
      <c r="K81" s="868"/>
      <c r="L81" s="868"/>
    </row>
    <row r="82" spans="1:12" s="859" customFormat="1" x14ac:dyDescent="0.2">
      <c r="A82" s="124"/>
      <c r="B82" s="864"/>
      <c r="C82" s="865"/>
      <c r="D82" s="865"/>
      <c r="E82" s="865"/>
      <c r="F82" s="865"/>
      <c r="G82" s="865"/>
      <c r="H82" s="865"/>
      <c r="I82" s="103"/>
      <c r="J82" s="867"/>
      <c r="K82" s="868"/>
      <c r="L82" s="868"/>
    </row>
    <row r="83" spans="1:12" ht="22.8" x14ac:dyDescent="0.2">
      <c r="A83" s="89"/>
      <c r="B83" s="1278" t="s">
        <v>860</v>
      </c>
      <c r="C83" s="1279"/>
      <c r="D83" s="1279"/>
      <c r="E83" s="1279"/>
      <c r="F83" s="1279"/>
      <c r="G83" s="1279"/>
      <c r="H83" s="1280"/>
      <c r="I83" s="290" t="s">
        <v>1033</v>
      </c>
      <c r="J83" s="290" t="s">
        <v>47</v>
      </c>
      <c r="K83" s="263" t="s">
        <v>455</v>
      </c>
      <c r="L83" s="837" t="s">
        <v>5</v>
      </c>
    </row>
    <row r="84" spans="1:12" s="114" customFormat="1" x14ac:dyDescent="0.2">
      <c r="A84" s="89"/>
      <c r="B84" s="138"/>
      <c r="C84" s="1281"/>
      <c r="D84" s="1281"/>
      <c r="E84" s="1281"/>
      <c r="F84" s="1281"/>
      <c r="G84" s="1281"/>
      <c r="H84" s="1281"/>
      <c r="I84" s="103"/>
      <c r="J84" s="861"/>
      <c r="K84" s="862"/>
      <c r="L84" s="862"/>
    </row>
    <row r="85" spans="1:12" ht="12.75" customHeight="1" x14ac:dyDescent="0.2">
      <c r="A85" s="89"/>
      <c r="B85" s="927"/>
      <c r="C85" s="1263" t="s">
        <v>872</v>
      </c>
      <c r="D85" s="1263"/>
      <c r="E85" s="1263"/>
      <c r="F85" s="1263"/>
      <c r="G85" s="1263"/>
      <c r="H85" s="1263"/>
      <c r="I85" s="822" t="s">
        <v>51</v>
      </c>
      <c r="J85" s="827" t="s">
        <v>1034</v>
      </c>
      <c r="K85" s="824">
        <f t="shared" si="0"/>
        <v>53.6</v>
      </c>
      <c r="L85" s="824">
        <v>67</v>
      </c>
    </row>
    <row r="86" spans="1:12" ht="12.75" customHeight="1" x14ac:dyDescent="0.2">
      <c r="A86" s="89"/>
      <c r="B86" s="927"/>
      <c r="C86" s="1263" t="s">
        <v>873</v>
      </c>
      <c r="D86" s="1263"/>
      <c r="E86" s="1263"/>
      <c r="F86" s="1263"/>
      <c r="G86" s="1263"/>
      <c r="H86" s="1263"/>
      <c r="I86" s="822"/>
      <c r="J86" s="827"/>
      <c r="K86" s="824">
        <f>L86*0.8</f>
        <v>8</v>
      </c>
      <c r="L86" s="824">
        <f>2*5</f>
        <v>10</v>
      </c>
    </row>
    <row r="87" spans="1:12" s="859" customFormat="1" ht="12.75" customHeight="1" x14ac:dyDescent="0.2">
      <c r="A87" s="124"/>
      <c r="B87" s="928"/>
      <c r="C87" s="1264" t="s">
        <v>871</v>
      </c>
      <c r="D87" s="1264"/>
      <c r="E87" s="1264"/>
      <c r="F87" s="1264"/>
      <c r="G87" s="1264"/>
      <c r="H87" s="1264"/>
      <c r="I87" s="822" t="s">
        <v>51</v>
      </c>
      <c r="J87" s="857"/>
      <c r="K87" s="858">
        <f>SUM(K85:K86)</f>
        <v>61.6</v>
      </c>
      <c r="L87" s="858">
        <f>SUM(L85:L86)</f>
        <v>77</v>
      </c>
    </row>
    <row r="88" spans="1:12" s="114" customFormat="1" x14ac:dyDescent="0.2">
      <c r="A88" s="89"/>
      <c r="B88" s="927"/>
      <c r="C88" s="1219"/>
      <c r="D88" s="1219"/>
      <c r="E88" s="1219"/>
      <c r="F88" s="1219"/>
      <c r="G88" s="1219"/>
      <c r="H88" s="1219"/>
      <c r="I88" s="103"/>
      <c r="J88" s="861"/>
      <c r="K88" s="862"/>
      <c r="L88" s="862"/>
    </row>
    <row r="89" spans="1:12" ht="12.75" customHeight="1" x14ac:dyDescent="0.2">
      <c r="A89" s="89"/>
      <c r="B89" s="927"/>
      <c r="C89" s="1263" t="s">
        <v>999</v>
      </c>
      <c r="D89" s="1263"/>
      <c r="E89" s="1263"/>
      <c r="F89" s="1263"/>
      <c r="G89" s="1263"/>
      <c r="H89" s="1263"/>
      <c r="I89" s="289" t="s">
        <v>51</v>
      </c>
      <c r="J89" s="834">
        <v>625369</v>
      </c>
      <c r="K89" s="835">
        <f t="shared" si="0"/>
        <v>400</v>
      </c>
      <c r="L89" s="875">
        <v>500</v>
      </c>
    </row>
    <row r="90" spans="1:12" ht="12.75" customHeight="1" x14ac:dyDescent="0.2">
      <c r="A90" s="89"/>
      <c r="B90" s="927"/>
      <c r="C90" s="1263" t="s">
        <v>1000</v>
      </c>
      <c r="D90" s="1263"/>
      <c r="E90" s="1263"/>
      <c r="F90" s="1263"/>
      <c r="G90" s="1263"/>
      <c r="H90" s="1263"/>
      <c r="I90" s="289"/>
      <c r="J90" s="834"/>
      <c r="K90" s="824">
        <f>L90*0.8</f>
        <v>672</v>
      </c>
      <c r="L90" s="875">
        <f>2*420</f>
        <v>840</v>
      </c>
    </row>
    <row r="91" spans="1:12" x14ac:dyDescent="0.2">
      <c r="A91" s="89"/>
      <c r="B91" s="927"/>
      <c r="C91" s="1264" t="s">
        <v>1001</v>
      </c>
      <c r="D91" s="1264"/>
      <c r="E91" s="1264"/>
      <c r="F91" s="1264"/>
      <c r="G91" s="1264"/>
      <c r="H91" s="1264"/>
      <c r="I91" s="822" t="s">
        <v>51</v>
      </c>
      <c r="J91" s="834"/>
      <c r="K91" s="835">
        <f>SUM(K89:K90)</f>
        <v>1072</v>
      </c>
      <c r="L91" s="835">
        <f>SUM(L89:L90)</f>
        <v>1340</v>
      </c>
    </row>
    <row r="92" spans="1:12" x14ac:dyDescent="0.2">
      <c r="A92" s="89"/>
      <c r="B92" s="927"/>
      <c r="C92" s="929"/>
      <c r="D92" s="930"/>
      <c r="E92" s="930"/>
      <c r="F92" s="930"/>
      <c r="G92" s="930"/>
      <c r="H92" s="926"/>
      <c r="I92" s="103"/>
      <c r="J92" s="147"/>
      <c r="K92" s="347"/>
      <c r="L92" s="347"/>
    </row>
    <row r="93" spans="1:12" x14ac:dyDescent="0.2">
      <c r="A93" s="89"/>
      <c r="B93" s="931"/>
      <c r="C93" s="932"/>
      <c r="D93" s="932"/>
      <c r="E93" s="932"/>
      <c r="F93" s="932"/>
      <c r="G93" s="932"/>
      <c r="H93" s="932"/>
      <c r="I93" s="143"/>
      <c r="J93" s="144"/>
      <c r="K93" s="818"/>
      <c r="L93" s="819"/>
    </row>
    <row r="94" spans="1:12" x14ac:dyDescent="0.2">
      <c r="A94" s="89"/>
      <c r="B94" s="597"/>
      <c r="C94" s="1262" t="s">
        <v>303</v>
      </c>
      <c r="D94" s="1262"/>
      <c r="E94" s="1262"/>
      <c r="F94" s="1262"/>
      <c r="G94" s="1262"/>
      <c r="H94" s="1262"/>
      <c r="I94" s="822" t="s">
        <v>51</v>
      </c>
      <c r="J94" s="827">
        <v>617354</v>
      </c>
      <c r="K94" s="824">
        <f t="shared" ref="K94" si="1">L94*0.8</f>
        <v>80.800000000000011</v>
      </c>
      <c r="L94" s="824">
        <v>101</v>
      </c>
    </row>
    <row r="95" spans="1:12" ht="12.75" customHeight="1" x14ac:dyDescent="0.2">
      <c r="A95" s="89"/>
      <c r="B95" s="597"/>
      <c r="C95" s="1263" t="s">
        <v>880</v>
      </c>
      <c r="D95" s="1263"/>
      <c r="E95" s="1263"/>
      <c r="F95" s="1263"/>
      <c r="G95" s="1263"/>
      <c r="H95" s="1263"/>
      <c r="I95" s="822"/>
      <c r="J95" s="827"/>
      <c r="K95" s="824">
        <f>L95*0.8</f>
        <v>8</v>
      </c>
      <c r="L95" s="824">
        <f>2*5</f>
        <v>10</v>
      </c>
    </row>
    <row r="96" spans="1:12" s="859" customFormat="1" ht="12.75" customHeight="1" x14ac:dyDescent="0.2">
      <c r="A96" s="124"/>
      <c r="B96" s="598"/>
      <c r="C96" s="1264" t="s">
        <v>881</v>
      </c>
      <c r="D96" s="1264"/>
      <c r="E96" s="1264"/>
      <c r="F96" s="1264"/>
      <c r="G96" s="1264"/>
      <c r="H96" s="1264"/>
      <c r="I96" s="822" t="s">
        <v>51</v>
      </c>
      <c r="J96" s="857"/>
      <c r="K96" s="858">
        <f>SUM(K94:K95)</f>
        <v>88.800000000000011</v>
      </c>
      <c r="L96" s="858">
        <f>SUM(L94:L95)</f>
        <v>111</v>
      </c>
    </row>
    <row r="97" spans="1:13" s="114" customFormat="1" x14ac:dyDescent="0.2">
      <c r="A97" s="89"/>
      <c r="B97" s="597"/>
      <c r="C97" s="933"/>
      <c r="D97" s="933"/>
      <c r="E97" s="933"/>
      <c r="F97" s="933"/>
      <c r="G97" s="933"/>
      <c r="H97" s="933"/>
      <c r="I97" s="103"/>
      <c r="J97" s="861"/>
      <c r="K97" s="862"/>
      <c r="L97" s="862"/>
    </row>
    <row r="98" spans="1:13" s="859" customFormat="1" x14ac:dyDescent="0.2">
      <c r="A98" s="124"/>
      <c r="B98" s="598"/>
      <c r="C98" s="924"/>
      <c r="D98" s="924"/>
      <c r="E98" s="924"/>
      <c r="F98" s="924"/>
      <c r="G98" s="924"/>
      <c r="H98" s="924"/>
      <c r="I98" s="103"/>
      <c r="J98" s="867"/>
      <c r="K98" s="868"/>
      <c r="L98" s="868"/>
    </row>
    <row r="99" spans="1:13" ht="22.8" x14ac:dyDescent="0.2">
      <c r="A99" s="89"/>
      <c r="B99" s="1274" t="s">
        <v>860</v>
      </c>
      <c r="C99" s="1275"/>
      <c r="D99" s="1275"/>
      <c r="E99" s="1275"/>
      <c r="F99" s="1275"/>
      <c r="G99" s="1275"/>
      <c r="H99" s="1276"/>
      <c r="I99" s="290" t="s">
        <v>1033</v>
      </c>
      <c r="J99" s="290" t="s">
        <v>47</v>
      </c>
      <c r="K99" s="263" t="s">
        <v>455</v>
      </c>
      <c r="L99" s="837" t="s">
        <v>5</v>
      </c>
    </row>
    <row r="100" spans="1:13" x14ac:dyDescent="0.2">
      <c r="A100" s="89"/>
      <c r="B100" s="597"/>
      <c r="C100" s="933"/>
      <c r="D100" s="933"/>
      <c r="E100" s="933"/>
      <c r="F100" s="933"/>
      <c r="G100" s="933"/>
      <c r="H100" s="933"/>
      <c r="I100" s="103"/>
      <c r="J100" s="861"/>
      <c r="K100" s="862"/>
      <c r="L100" s="862"/>
    </row>
    <row r="101" spans="1:13" s="114" customFormat="1" x14ac:dyDescent="0.2">
      <c r="A101" s="89"/>
      <c r="B101" s="597"/>
      <c r="C101" s="934"/>
      <c r="D101" s="934"/>
      <c r="E101" s="934"/>
      <c r="F101" s="934"/>
      <c r="G101" s="934"/>
      <c r="H101" s="934"/>
      <c r="I101" s="103"/>
      <c r="J101" s="147"/>
      <c r="K101" s="862"/>
      <c r="L101" s="862"/>
    </row>
    <row r="102" spans="1:13" x14ac:dyDescent="0.2">
      <c r="A102" s="89"/>
      <c r="B102" s="597"/>
      <c r="C102" s="1273" t="s">
        <v>992</v>
      </c>
      <c r="D102" s="1273"/>
      <c r="E102" s="1273"/>
      <c r="F102" s="1273"/>
      <c r="G102" s="1273"/>
      <c r="H102" s="1273"/>
      <c r="I102" s="822" t="s">
        <v>51</v>
      </c>
      <c r="J102" s="823" t="s">
        <v>993</v>
      </c>
      <c r="K102" s="824">
        <f>L102*0.8</f>
        <v>693.6</v>
      </c>
      <c r="L102" s="824">
        <v>867</v>
      </c>
    </row>
    <row r="103" spans="1:13" ht="12.75" customHeight="1" x14ac:dyDescent="0.2">
      <c r="A103" s="89"/>
      <c r="B103" s="597"/>
      <c r="C103" s="1263" t="s">
        <v>994</v>
      </c>
      <c r="D103" s="1263"/>
      <c r="E103" s="1263"/>
      <c r="F103" s="1263"/>
      <c r="G103" s="1263"/>
      <c r="H103" s="1263"/>
      <c r="I103" s="822"/>
      <c r="J103" s="823"/>
      <c r="K103" s="824">
        <f>L103*0.8</f>
        <v>48</v>
      </c>
      <c r="L103" s="870">
        <f>2*30</f>
        <v>60</v>
      </c>
    </row>
    <row r="104" spans="1:13" ht="27" customHeight="1" x14ac:dyDescent="0.2">
      <c r="A104" s="89"/>
      <c r="B104" s="597"/>
      <c r="C104" s="1264" t="s">
        <v>995</v>
      </c>
      <c r="D104" s="1264"/>
      <c r="E104" s="1264"/>
      <c r="F104" s="1264"/>
      <c r="G104" s="1264"/>
      <c r="H104" s="1264"/>
      <c r="I104" s="822" t="s">
        <v>51</v>
      </c>
      <c r="J104" s="823"/>
      <c r="K104" s="824">
        <f>L104*0.8</f>
        <v>741.6</v>
      </c>
      <c r="L104" s="870">
        <v>927</v>
      </c>
    </row>
    <row r="105" spans="1:13" s="114" customFormat="1" x14ac:dyDescent="0.2">
      <c r="A105" s="89"/>
      <c r="B105" s="597"/>
      <c r="C105" s="1086"/>
      <c r="D105" s="1086"/>
      <c r="E105" s="1086"/>
      <c r="F105" s="1086"/>
      <c r="G105" s="1086"/>
      <c r="H105" s="1086"/>
      <c r="I105" s="103"/>
      <c r="J105" s="147"/>
      <c r="K105" s="862"/>
      <c r="L105" s="874"/>
    </row>
    <row r="106" spans="1:13" x14ac:dyDescent="0.2">
      <c r="A106" s="89"/>
      <c r="B106" s="597"/>
      <c r="C106" s="1273" t="s">
        <v>996</v>
      </c>
      <c r="D106" s="1273"/>
      <c r="E106" s="1273"/>
      <c r="F106" s="1273"/>
      <c r="G106" s="1273"/>
      <c r="H106" s="1273"/>
      <c r="I106" s="822" t="s">
        <v>51</v>
      </c>
      <c r="J106" s="823">
        <v>629665</v>
      </c>
      <c r="K106" s="824">
        <f t="shared" ref="K106:K114" si="2">L106*0.8</f>
        <v>319.20000000000005</v>
      </c>
      <c r="L106" s="870">
        <v>399</v>
      </c>
    </row>
    <row r="107" spans="1:13" ht="25.5" customHeight="1" x14ac:dyDescent="0.2">
      <c r="A107" s="89"/>
      <c r="B107" s="597"/>
      <c r="C107" s="1263" t="s">
        <v>997</v>
      </c>
      <c r="D107" s="1263"/>
      <c r="E107" s="1263"/>
      <c r="F107" s="1263"/>
      <c r="G107" s="1263"/>
      <c r="H107" s="1263"/>
      <c r="I107" s="822"/>
      <c r="J107" s="823"/>
      <c r="K107" s="824">
        <f>L107*0.8</f>
        <v>48</v>
      </c>
      <c r="L107" s="870">
        <v>60</v>
      </c>
    </row>
    <row r="108" spans="1:13" ht="12.75" customHeight="1" x14ac:dyDescent="0.2">
      <c r="A108" s="89"/>
      <c r="B108" s="597"/>
      <c r="C108" s="1264" t="s">
        <v>998</v>
      </c>
      <c r="D108" s="1264"/>
      <c r="E108" s="1264"/>
      <c r="F108" s="1264"/>
      <c r="G108" s="1264"/>
      <c r="H108" s="1264"/>
      <c r="I108" s="822" t="s">
        <v>51</v>
      </c>
      <c r="J108" s="823"/>
      <c r="K108" s="824">
        <f>SUM(K106:K107)</f>
        <v>367.20000000000005</v>
      </c>
      <c r="L108" s="870">
        <f>SUM(L106:L107)</f>
        <v>459</v>
      </c>
    </row>
    <row r="109" spans="1:13" s="114" customFormat="1" x14ac:dyDescent="0.2">
      <c r="A109" s="89"/>
      <c r="B109" s="597"/>
      <c r="C109" s="1086"/>
      <c r="D109" s="1086"/>
      <c r="E109" s="1086"/>
      <c r="F109" s="1086"/>
      <c r="G109" s="1086"/>
      <c r="H109" s="1086"/>
      <c r="I109" s="103"/>
      <c r="J109" s="147"/>
      <c r="K109" s="862"/>
      <c r="L109" s="874"/>
    </row>
    <row r="110" spans="1:13" x14ac:dyDescent="0.2">
      <c r="A110" s="89"/>
      <c r="B110" s="597"/>
      <c r="C110" s="1273" t="s">
        <v>1002</v>
      </c>
      <c r="D110" s="1273"/>
      <c r="E110" s="1273"/>
      <c r="F110" s="1273"/>
      <c r="G110" s="1273"/>
      <c r="H110" s="1273"/>
      <c r="I110" s="822" t="s">
        <v>51</v>
      </c>
      <c r="J110" s="823">
        <v>627519</v>
      </c>
      <c r="K110" s="824">
        <f t="shared" si="2"/>
        <v>640</v>
      </c>
      <c r="L110" s="870">
        <v>800</v>
      </c>
    </row>
    <row r="111" spans="1:13" ht="12.75" customHeight="1" x14ac:dyDescent="0.2">
      <c r="A111" s="89"/>
      <c r="B111" s="597"/>
      <c r="C111" s="1263" t="s">
        <v>1533</v>
      </c>
      <c r="D111" s="1263"/>
      <c r="E111" s="1263"/>
      <c r="F111" s="1263"/>
      <c r="G111" s="1263"/>
      <c r="H111" s="1263"/>
      <c r="I111" s="822"/>
      <c r="J111" s="823"/>
      <c r="K111" s="824">
        <f>L111*0.8</f>
        <v>240</v>
      </c>
      <c r="L111" s="870">
        <v>300</v>
      </c>
      <c r="M111" s="1139"/>
    </row>
    <row r="112" spans="1:13" ht="12.75" customHeight="1" x14ac:dyDescent="0.2">
      <c r="A112" s="89"/>
      <c r="B112" s="597"/>
      <c r="C112" s="1264" t="s">
        <v>1534</v>
      </c>
      <c r="D112" s="1264"/>
      <c r="E112" s="1264"/>
      <c r="F112" s="1264"/>
      <c r="G112" s="1264"/>
      <c r="H112" s="1264"/>
      <c r="I112" s="822" t="s">
        <v>51</v>
      </c>
      <c r="J112" s="823"/>
      <c r="K112" s="824">
        <f>SUM(K110:K111)</f>
        <v>880</v>
      </c>
      <c r="L112" s="870">
        <f>SUM(L110:L111)</f>
        <v>1100</v>
      </c>
    </row>
    <row r="113" spans="1:13" s="114" customFormat="1" x14ac:dyDescent="0.2">
      <c r="A113" s="89"/>
      <c r="B113" s="597"/>
      <c r="C113" s="1086"/>
      <c r="D113" s="1086"/>
      <c r="E113" s="1086"/>
      <c r="F113" s="1086"/>
      <c r="G113" s="1086"/>
      <c r="H113" s="1086"/>
      <c r="I113" s="103"/>
      <c r="J113" s="147"/>
      <c r="K113" s="862"/>
      <c r="L113" s="874"/>
    </row>
    <row r="114" spans="1:13" ht="33" customHeight="1" x14ac:dyDescent="0.2">
      <c r="A114" s="89"/>
      <c r="B114" s="597"/>
      <c r="C114" s="1263" t="s">
        <v>306</v>
      </c>
      <c r="D114" s="1263"/>
      <c r="E114" s="1263"/>
      <c r="F114" s="1263"/>
      <c r="G114" s="1263"/>
      <c r="H114" s="1263"/>
      <c r="I114" s="822" t="s">
        <v>51</v>
      </c>
      <c r="J114" s="823">
        <v>638487</v>
      </c>
      <c r="K114" s="824">
        <f t="shared" si="2"/>
        <v>5332</v>
      </c>
      <c r="L114" s="870">
        <v>6665</v>
      </c>
    </row>
    <row r="115" spans="1:13" x14ac:dyDescent="0.2">
      <c r="A115" s="89"/>
      <c r="B115" s="597"/>
      <c r="C115" s="1263" t="s">
        <v>1529</v>
      </c>
      <c r="D115" s="1263"/>
      <c r="E115" s="1263"/>
      <c r="F115" s="1263"/>
      <c r="G115" s="1263"/>
      <c r="H115" s="1263"/>
      <c r="I115" s="822"/>
      <c r="J115" s="823"/>
      <c r="K115" s="824">
        <f>L115*0.8</f>
        <v>480</v>
      </c>
      <c r="L115" s="870">
        <f>2*300</f>
        <v>600</v>
      </c>
    </row>
    <row r="116" spans="1:13" x14ac:dyDescent="0.2">
      <c r="A116" s="89"/>
      <c r="B116" s="597"/>
      <c r="C116" s="1264" t="s">
        <v>890</v>
      </c>
      <c r="D116" s="1264"/>
      <c r="E116" s="1264"/>
      <c r="F116" s="1264"/>
      <c r="G116" s="1264"/>
      <c r="H116" s="1264"/>
      <c r="I116" s="822" t="s">
        <v>51</v>
      </c>
      <c r="J116" s="823"/>
      <c r="K116" s="824">
        <f>SUM(K114:K115)</f>
        <v>5812</v>
      </c>
      <c r="L116" s="824">
        <f>SUM(L114:L115)</f>
        <v>7265</v>
      </c>
    </row>
    <row r="117" spans="1:13" x14ac:dyDescent="0.2">
      <c r="A117" s="89"/>
      <c r="B117" s="597"/>
      <c r="C117" s="935"/>
      <c r="D117" s="935"/>
      <c r="E117" s="935"/>
      <c r="F117" s="935"/>
      <c r="G117" s="935"/>
      <c r="H117" s="935"/>
      <c r="I117" s="154"/>
      <c r="J117" s="155"/>
      <c r="K117" s="922"/>
      <c r="L117" s="922"/>
    </row>
    <row r="118" spans="1:13" x14ac:dyDescent="0.2">
      <c r="A118" s="89"/>
      <c r="B118" s="597"/>
      <c r="C118" s="1263" t="s">
        <v>1003</v>
      </c>
      <c r="D118" s="1263"/>
      <c r="E118" s="1263"/>
      <c r="F118" s="1263"/>
      <c r="G118" s="1263"/>
      <c r="H118" s="1263"/>
      <c r="I118" s="822" t="s">
        <v>51</v>
      </c>
      <c r="J118" s="823">
        <v>638492</v>
      </c>
      <c r="K118" s="824">
        <f t="shared" ref="K118" si="3">L118*0.8</f>
        <v>84</v>
      </c>
      <c r="L118" s="870">
        <v>105</v>
      </c>
    </row>
    <row r="119" spans="1:13" x14ac:dyDescent="0.2">
      <c r="A119" s="89"/>
      <c r="B119" s="597"/>
      <c r="C119" s="1263" t="s">
        <v>1005</v>
      </c>
      <c r="D119" s="1263"/>
      <c r="E119" s="1263"/>
      <c r="F119" s="1263"/>
      <c r="G119" s="1263"/>
      <c r="H119" s="1263"/>
      <c r="I119" s="822"/>
      <c r="J119" s="823"/>
      <c r="K119" s="824">
        <f>L119*0.8</f>
        <v>44</v>
      </c>
      <c r="L119" s="870">
        <v>55</v>
      </c>
      <c r="M119" s="1139"/>
    </row>
    <row r="120" spans="1:13" x14ac:dyDescent="0.2">
      <c r="A120" s="89"/>
      <c r="B120" s="597"/>
      <c r="C120" s="1264" t="s">
        <v>1006</v>
      </c>
      <c r="D120" s="1264"/>
      <c r="E120" s="1264"/>
      <c r="F120" s="1264"/>
      <c r="G120" s="1264"/>
      <c r="H120" s="1264"/>
      <c r="I120" s="822" t="s">
        <v>51</v>
      </c>
      <c r="J120" s="823"/>
      <c r="K120" s="824">
        <f>SUM(K118:K119)</f>
        <v>128</v>
      </c>
      <c r="L120" s="824">
        <f>SUM(L118:L119)</f>
        <v>160</v>
      </c>
    </row>
    <row r="121" spans="1:13" x14ac:dyDescent="0.2">
      <c r="A121" s="89"/>
      <c r="B121" s="597"/>
      <c r="C121" s="935"/>
      <c r="D121" s="935"/>
      <c r="E121" s="935"/>
      <c r="F121" s="935"/>
      <c r="G121" s="935"/>
      <c r="H121" s="935"/>
      <c r="I121" s="154"/>
      <c r="J121" s="155"/>
      <c r="K121" s="922"/>
      <c r="L121" s="922"/>
    </row>
    <row r="122" spans="1:13" x14ac:dyDescent="0.2">
      <c r="A122" s="89"/>
      <c r="B122" s="597"/>
      <c r="C122" s="1263" t="s">
        <v>1035</v>
      </c>
      <c r="D122" s="1263"/>
      <c r="E122" s="1263"/>
      <c r="F122" s="1263"/>
      <c r="G122" s="1263"/>
      <c r="H122" s="1263"/>
      <c r="I122" s="822" t="s">
        <v>51</v>
      </c>
      <c r="J122" s="823">
        <v>638489</v>
      </c>
      <c r="K122" s="824">
        <f t="shared" ref="K122" si="4">L122*0.8</f>
        <v>839.2</v>
      </c>
      <c r="L122" s="870">
        <v>1049</v>
      </c>
    </row>
    <row r="123" spans="1:13" x14ac:dyDescent="0.2">
      <c r="A123" s="89"/>
      <c r="B123" s="597"/>
      <c r="C123" s="1263" t="s">
        <v>1007</v>
      </c>
      <c r="D123" s="1263"/>
      <c r="E123" s="1263"/>
      <c r="F123" s="1263"/>
      <c r="G123" s="1263"/>
      <c r="H123" s="1263"/>
      <c r="I123" s="822"/>
      <c r="J123" s="823"/>
      <c r="K123" s="824">
        <f>L123*0.8</f>
        <v>360</v>
      </c>
      <c r="L123" s="870">
        <v>450</v>
      </c>
      <c r="M123" s="1139"/>
    </row>
    <row r="124" spans="1:13" x14ac:dyDescent="0.2">
      <c r="A124" s="89"/>
      <c r="B124" s="597"/>
      <c r="C124" s="1264" t="s">
        <v>1008</v>
      </c>
      <c r="D124" s="1264"/>
      <c r="E124" s="1264"/>
      <c r="F124" s="1264"/>
      <c r="G124" s="1264"/>
      <c r="H124" s="1264"/>
      <c r="I124" s="822" t="s">
        <v>51</v>
      </c>
      <c r="J124" s="823"/>
      <c r="K124" s="824">
        <f>SUM(K122:K123)</f>
        <v>1199.2</v>
      </c>
      <c r="L124" s="824">
        <f>SUM(L122:L123)</f>
        <v>1499</v>
      </c>
    </row>
    <row r="125" spans="1:13" x14ac:dyDescent="0.2">
      <c r="A125" s="89"/>
      <c r="B125" s="597"/>
      <c r="C125" s="1263" t="s">
        <v>1009</v>
      </c>
      <c r="D125" s="1263"/>
      <c r="E125" s="1263"/>
      <c r="F125" s="1263"/>
      <c r="G125" s="1263"/>
      <c r="H125" s="1263"/>
      <c r="I125" s="103"/>
      <c r="J125" s="147"/>
      <c r="K125" s="862"/>
      <c r="L125" s="862"/>
    </row>
    <row r="126" spans="1:13" x14ac:dyDescent="0.2">
      <c r="A126" s="89"/>
      <c r="B126" s="597"/>
      <c r="C126" s="1263" t="s">
        <v>1010</v>
      </c>
      <c r="D126" s="1263"/>
      <c r="E126" s="1263"/>
      <c r="F126" s="1263"/>
      <c r="G126" s="1263"/>
      <c r="H126" s="1263"/>
      <c r="I126" s="103"/>
      <c r="J126" s="147"/>
      <c r="K126" s="862"/>
      <c r="L126" s="862"/>
    </row>
    <row r="127" spans="1:13" x14ac:dyDescent="0.2">
      <c r="A127" s="89"/>
      <c r="B127" s="597"/>
      <c r="C127" s="1263" t="s">
        <v>1011</v>
      </c>
      <c r="D127" s="1263"/>
      <c r="E127" s="1263"/>
      <c r="F127" s="1263"/>
      <c r="G127" s="1263"/>
      <c r="H127" s="1263"/>
      <c r="I127" s="103"/>
      <c r="J127" s="147"/>
      <c r="K127" s="862"/>
      <c r="L127" s="862"/>
    </row>
    <row r="128" spans="1:13" x14ac:dyDescent="0.2">
      <c r="A128" s="89"/>
      <c r="B128" s="597"/>
      <c r="C128" s="1263" t="s">
        <v>1012</v>
      </c>
      <c r="D128" s="1263"/>
      <c r="E128" s="1263"/>
      <c r="F128" s="1263"/>
      <c r="G128" s="1263"/>
      <c r="H128" s="1263"/>
      <c r="I128" s="103"/>
      <c r="J128" s="147"/>
      <c r="K128" s="862"/>
      <c r="L128" s="862"/>
    </row>
    <row r="129" spans="1:13" x14ac:dyDescent="0.2">
      <c r="A129" s="89"/>
      <c r="B129" s="597"/>
      <c r="C129" s="935"/>
      <c r="D129" s="935"/>
      <c r="E129" s="935"/>
      <c r="F129" s="935"/>
      <c r="G129" s="935"/>
      <c r="H129" s="935"/>
      <c r="I129" s="103"/>
      <c r="J129" s="147"/>
      <c r="K129" s="862"/>
      <c r="L129" s="862"/>
    </row>
    <row r="130" spans="1:13" x14ac:dyDescent="0.2">
      <c r="A130" s="89"/>
      <c r="B130" s="597"/>
      <c r="C130" s="1263" t="s">
        <v>1530</v>
      </c>
      <c r="D130" s="1263"/>
      <c r="E130" s="1263"/>
      <c r="F130" s="1263"/>
      <c r="G130" s="1263"/>
      <c r="H130" s="1263"/>
      <c r="I130" s="822" t="s">
        <v>51</v>
      </c>
      <c r="J130" s="823">
        <v>639065</v>
      </c>
      <c r="K130" s="824">
        <f t="shared" ref="K130:K135" si="5">L130*0.8</f>
        <v>1367.2</v>
      </c>
      <c r="L130" s="870">
        <v>1709</v>
      </c>
    </row>
    <row r="131" spans="1:13" x14ac:dyDescent="0.2">
      <c r="A131" s="89"/>
      <c r="B131" s="597"/>
      <c r="C131" s="1263" t="s">
        <v>878</v>
      </c>
      <c r="D131" s="1263"/>
      <c r="E131" s="1263"/>
      <c r="F131" s="1263"/>
      <c r="G131" s="1263"/>
      <c r="H131" s="1263"/>
      <c r="I131" s="822"/>
      <c r="J131" s="823"/>
      <c r="K131" s="824">
        <f>L131*0.8</f>
        <v>282.40000000000003</v>
      </c>
      <c r="L131" s="870">
        <v>353</v>
      </c>
      <c r="M131" s="1139"/>
    </row>
    <row r="132" spans="1:13" x14ac:dyDescent="0.2">
      <c r="A132" s="89"/>
      <c r="B132" s="597"/>
      <c r="C132" s="1264" t="s">
        <v>879</v>
      </c>
      <c r="D132" s="1264"/>
      <c r="E132" s="1264"/>
      <c r="F132" s="1264"/>
      <c r="G132" s="1264"/>
      <c r="H132" s="1264"/>
      <c r="I132" s="822" t="s">
        <v>51</v>
      </c>
      <c r="J132" s="823"/>
      <c r="K132" s="824">
        <f>SUM(K130:K131)</f>
        <v>1649.6000000000001</v>
      </c>
      <c r="L132" s="824">
        <f>SUM(L130:L131)</f>
        <v>2062</v>
      </c>
    </row>
    <row r="133" spans="1:13" x14ac:dyDescent="0.2">
      <c r="A133" s="89"/>
      <c r="B133" s="597"/>
      <c r="C133" s="1263" t="s">
        <v>1030</v>
      </c>
      <c r="D133" s="1263"/>
      <c r="E133" s="1263"/>
      <c r="F133" s="1263"/>
      <c r="G133" s="1263"/>
      <c r="H133" s="1263"/>
      <c r="I133" s="822" t="s">
        <v>51</v>
      </c>
      <c r="J133" s="155">
        <v>617348</v>
      </c>
      <c r="K133" s="824">
        <f t="shared" si="5"/>
        <v>47.2</v>
      </c>
      <c r="L133" s="1171">
        <v>59</v>
      </c>
    </row>
    <row r="134" spans="1:13" x14ac:dyDescent="0.2">
      <c r="A134" s="89"/>
      <c r="B134" s="597"/>
      <c r="C134" s="1263" t="s">
        <v>1031</v>
      </c>
      <c r="D134" s="1263"/>
      <c r="E134" s="1263"/>
      <c r="F134" s="1263"/>
      <c r="G134" s="1263"/>
      <c r="H134" s="1263"/>
      <c r="I134" s="822" t="s">
        <v>51</v>
      </c>
      <c r="J134" s="155">
        <v>617346</v>
      </c>
      <c r="K134" s="824">
        <f t="shared" si="5"/>
        <v>956</v>
      </c>
      <c r="L134" s="1171">
        <v>1195</v>
      </c>
    </row>
    <row r="135" spans="1:13" ht="20.25" customHeight="1" x14ac:dyDescent="0.2">
      <c r="A135" s="89"/>
      <c r="B135" s="597"/>
      <c r="C135" s="1263" t="s">
        <v>1535</v>
      </c>
      <c r="D135" s="1263"/>
      <c r="E135" s="1263"/>
      <c r="F135" s="1263"/>
      <c r="G135" s="1263"/>
      <c r="H135" s="1263"/>
      <c r="I135" s="822" t="s">
        <v>51</v>
      </c>
      <c r="J135" s="155">
        <v>617347</v>
      </c>
      <c r="K135" s="824">
        <f t="shared" si="5"/>
        <v>428.8</v>
      </c>
      <c r="L135" s="824">
        <v>536</v>
      </c>
    </row>
    <row r="136" spans="1:13" x14ac:dyDescent="0.2">
      <c r="A136" s="89"/>
      <c r="B136" s="597"/>
      <c r="C136" s="935"/>
      <c r="D136" s="935"/>
      <c r="E136" s="935"/>
      <c r="F136" s="935"/>
      <c r="G136" s="935"/>
      <c r="H136" s="935"/>
      <c r="I136" s="154"/>
      <c r="J136" s="155"/>
      <c r="K136" s="922"/>
      <c r="L136" s="922"/>
    </row>
    <row r="137" spans="1:13" x14ac:dyDescent="0.2">
      <c r="A137" s="89"/>
      <c r="B137" s="597"/>
      <c r="C137" s="936"/>
      <c r="D137" s="932"/>
      <c r="E137" s="932"/>
      <c r="F137" s="932"/>
      <c r="G137" s="932"/>
      <c r="H137" s="937"/>
      <c r="I137" s="154"/>
      <c r="J137" s="155"/>
      <c r="K137" s="348"/>
      <c r="L137" s="348"/>
    </row>
    <row r="138" spans="1:13" x14ac:dyDescent="0.2">
      <c r="A138" s="89"/>
      <c r="B138" s="597"/>
      <c r="C138" s="934"/>
      <c r="D138" s="930"/>
      <c r="E138" s="930"/>
      <c r="F138" s="930"/>
      <c r="G138" s="930"/>
      <c r="H138" s="926"/>
      <c r="I138" s="103"/>
      <c r="J138" s="147"/>
      <c r="K138" s="347"/>
      <c r="L138" s="347"/>
    </row>
    <row r="139" spans="1:13" ht="27" customHeight="1" x14ac:dyDescent="0.2">
      <c r="A139" s="89"/>
      <c r="B139" s="938" t="s">
        <v>128</v>
      </c>
      <c r="C139" s="939"/>
      <c r="D139" s="939"/>
      <c r="E139" s="939"/>
      <c r="F139" s="939" t="s">
        <v>1032</v>
      </c>
      <c r="G139" s="939"/>
      <c r="H139" s="940"/>
      <c r="I139" s="290" t="s">
        <v>1033</v>
      </c>
      <c r="J139" s="290" t="s">
        <v>307</v>
      </c>
      <c r="K139" s="263" t="s">
        <v>455</v>
      </c>
      <c r="L139" s="837" t="s">
        <v>5</v>
      </c>
    </row>
    <row r="140" spans="1:13" x14ac:dyDescent="0.2">
      <c r="A140" s="89"/>
      <c r="B140" s="941" t="s">
        <v>308</v>
      </c>
      <c r="C140" s="942"/>
      <c r="D140" s="932"/>
      <c r="E140" s="932"/>
      <c r="F140" s="932"/>
      <c r="G140" s="932"/>
      <c r="H140" s="932"/>
      <c r="I140" s="143"/>
      <c r="J140" s="144"/>
      <c r="K140" s="345"/>
      <c r="L140" s="346"/>
    </row>
    <row r="141" spans="1:13" x14ac:dyDescent="0.2">
      <c r="A141" s="89"/>
      <c r="B141" s="598"/>
      <c r="C141" s="1269" t="s">
        <v>1038</v>
      </c>
      <c r="D141" s="1269"/>
      <c r="E141" s="1269"/>
      <c r="F141" s="1269"/>
      <c r="G141" s="1269"/>
      <c r="H141" s="1269"/>
      <c r="I141" s="921" t="s">
        <v>51</v>
      </c>
      <c r="J141" s="821">
        <v>638491</v>
      </c>
      <c r="K141" s="824">
        <f t="shared" ref="K141:K148" si="6">L141*0.8</f>
        <v>3511.2000000000003</v>
      </c>
      <c r="L141" s="828">
        <v>4389</v>
      </c>
    </row>
    <row r="142" spans="1:13" x14ac:dyDescent="0.2">
      <c r="A142" s="89"/>
      <c r="B142" s="598"/>
      <c r="C142" s="1270" t="s">
        <v>1045</v>
      </c>
      <c r="D142" s="1271"/>
      <c r="E142" s="1271"/>
      <c r="F142" s="1271"/>
      <c r="G142" s="1271"/>
      <c r="H142" s="1272"/>
      <c r="I142" s="943" t="s">
        <v>51</v>
      </c>
      <c r="J142" s="831" t="s">
        <v>1040</v>
      </c>
      <c r="K142" s="824">
        <f t="shared" si="6"/>
        <v>957.6</v>
      </c>
      <c r="L142" s="832">
        <v>1197</v>
      </c>
    </row>
    <row r="143" spans="1:13" x14ac:dyDescent="0.2">
      <c r="A143" s="89"/>
      <c r="B143" s="598"/>
      <c r="C143" s="1270" t="s">
        <v>1044</v>
      </c>
      <c r="D143" s="1271"/>
      <c r="E143" s="1271"/>
      <c r="F143" s="1271"/>
      <c r="G143" s="1271"/>
      <c r="H143" s="1272"/>
      <c r="I143" s="921" t="s">
        <v>51</v>
      </c>
      <c r="J143" s="821">
        <v>638492</v>
      </c>
      <c r="K143" s="824">
        <f t="shared" si="6"/>
        <v>84</v>
      </c>
      <c r="L143" s="828">
        <v>105</v>
      </c>
    </row>
    <row r="144" spans="1:13" x14ac:dyDescent="0.2">
      <c r="A144" s="89"/>
      <c r="B144" s="598"/>
      <c r="C144" s="1270" t="s">
        <v>1039</v>
      </c>
      <c r="D144" s="1271"/>
      <c r="E144" s="1271"/>
      <c r="F144" s="1271"/>
      <c r="G144" s="1271"/>
      <c r="H144" s="1272"/>
      <c r="I144" s="921" t="s">
        <v>51</v>
      </c>
      <c r="J144" s="821" t="s">
        <v>1041</v>
      </c>
      <c r="K144" s="824">
        <f t="shared" si="6"/>
        <v>112</v>
      </c>
      <c r="L144" s="828">
        <v>140</v>
      </c>
    </row>
    <row r="145" spans="1:15" x14ac:dyDescent="0.2">
      <c r="A145" s="89"/>
      <c r="B145" s="598"/>
      <c r="C145" s="1265" t="s">
        <v>1016</v>
      </c>
      <c r="D145" s="1266"/>
      <c r="E145" s="1266"/>
      <c r="F145" s="1266"/>
      <c r="G145" s="1266"/>
      <c r="H145" s="1267"/>
      <c r="I145" s="921" t="s">
        <v>51</v>
      </c>
      <c r="J145" s="821" t="s">
        <v>1017</v>
      </c>
      <c r="K145" s="824">
        <f t="shared" si="6"/>
        <v>201.60000000000002</v>
      </c>
      <c r="L145" s="828">
        <v>252</v>
      </c>
    </row>
    <row r="146" spans="1:15" x14ac:dyDescent="0.2">
      <c r="A146" s="89"/>
      <c r="B146" s="598"/>
      <c r="C146" s="1268" t="s">
        <v>1042</v>
      </c>
      <c r="D146" s="1268"/>
      <c r="E146" s="1268"/>
      <c r="F146" s="1268"/>
      <c r="G146" s="1268"/>
      <c r="H146" s="1268"/>
      <c r="I146" s="822" t="s">
        <v>51</v>
      </c>
      <c r="J146" s="821" t="s">
        <v>1040</v>
      </c>
      <c r="K146" s="824">
        <f t="shared" si="6"/>
        <v>623.20000000000005</v>
      </c>
      <c r="L146" s="828">
        <v>779</v>
      </c>
    </row>
    <row r="147" spans="1:15" s="830" customFormat="1" x14ac:dyDescent="0.2">
      <c r="A147" s="100"/>
      <c r="B147" s="597"/>
      <c r="C147" s="1262" t="s">
        <v>1043</v>
      </c>
      <c r="D147" s="1262"/>
      <c r="E147" s="1262"/>
      <c r="F147" s="1262"/>
      <c r="G147" s="1262"/>
      <c r="H147" s="1262"/>
      <c r="I147" s="823" t="s">
        <v>51</v>
      </c>
      <c r="J147" s="823">
        <v>633911</v>
      </c>
      <c r="K147" s="824">
        <f t="shared" si="6"/>
        <v>82.4</v>
      </c>
      <c r="L147" s="824">
        <v>103</v>
      </c>
      <c r="O147" s="112"/>
    </row>
    <row r="148" spans="1:15" s="830" customFormat="1" x14ac:dyDescent="0.2">
      <c r="A148" s="100"/>
      <c r="B148" s="598"/>
      <c r="C148" s="1262" t="s">
        <v>1037</v>
      </c>
      <c r="D148" s="1262"/>
      <c r="E148" s="1262"/>
      <c r="F148" s="1262"/>
      <c r="G148" s="1262"/>
      <c r="H148" s="1262"/>
      <c r="I148" s="823" t="s">
        <v>51</v>
      </c>
      <c r="J148" s="821">
        <v>4838</v>
      </c>
      <c r="K148" s="824">
        <f t="shared" si="6"/>
        <v>554.4</v>
      </c>
      <c r="L148" s="828">
        <v>693</v>
      </c>
      <c r="M148" s="829"/>
      <c r="O148" s="112"/>
    </row>
    <row r="149" spans="1:15" s="830" customFormat="1" ht="11.4" x14ac:dyDescent="0.2">
      <c r="A149" s="100"/>
      <c r="B149" s="90"/>
      <c r="C149" s="1262"/>
      <c r="D149" s="1262"/>
      <c r="E149" s="1262"/>
      <c r="F149" s="1262"/>
      <c r="G149" s="1262"/>
      <c r="H149" s="1262"/>
      <c r="I149" s="823" t="s">
        <v>51</v>
      </c>
      <c r="J149" s="821" t="s">
        <v>528</v>
      </c>
      <c r="K149" s="828"/>
      <c r="L149" s="828"/>
      <c r="M149" s="829"/>
    </row>
    <row r="150" spans="1:15" s="830" customFormat="1" ht="11.4" x14ac:dyDescent="0.2">
      <c r="A150" s="100"/>
      <c r="B150" s="90"/>
      <c r="C150" s="127"/>
      <c r="D150" s="127"/>
      <c r="E150" s="127"/>
      <c r="F150" s="127"/>
      <c r="G150" s="127"/>
      <c r="H150" s="127"/>
      <c r="I150" s="147"/>
      <c r="J150" s="111"/>
      <c r="K150" s="820"/>
      <c r="L150" s="820"/>
      <c r="M150" s="829"/>
    </row>
    <row r="151" spans="1:15" s="830" customFormat="1" ht="11.4" x14ac:dyDescent="0.2">
      <c r="A151" s="100"/>
      <c r="B151" s="90"/>
      <c r="C151" s="127"/>
      <c r="D151" s="127"/>
      <c r="E151" s="127"/>
      <c r="F151" s="127"/>
      <c r="G151" s="127"/>
      <c r="H151" s="127"/>
      <c r="I151" s="147"/>
      <c r="J151" s="111"/>
      <c r="K151" s="820"/>
      <c r="L151" s="820"/>
      <c r="M151" s="829"/>
    </row>
    <row r="152" spans="1:15" s="51" customFormat="1" ht="12.75" customHeight="1" x14ac:dyDescent="0.2">
      <c r="A152" s="1"/>
      <c r="B152" s="1232" t="s">
        <v>461</v>
      </c>
      <c r="C152" s="1232"/>
      <c r="D152" s="1232"/>
      <c r="E152" s="1232"/>
      <c r="F152" s="1232"/>
      <c r="G152" s="1232"/>
      <c r="H152" s="1232"/>
      <c r="I152" s="1232"/>
      <c r="J152" s="1232"/>
      <c r="K152" s="1232"/>
      <c r="L152" s="1232"/>
      <c r="M152" s="270"/>
      <c r="N152" s="270"/>
    </row>
    <row r="153" spans="1:15" s="51" customFormat="1" x14ac:dyDescent="0.2">
      <c r="A153" s="1"/>
      <c r="B153" s="895" t="s">
        <v>452</v>
      </c>
      <c r="C153" s="268"/>
      <c r="D153" s="268"/>
      <c r="E153" s="268"/>
      <c r="F153" s="268"/>
      <c r="G153" s="268"/>
      <c r="H153" s="61"/>
      <c r="I153" s="61"/>
      <c r="J153" s="62"/>
      <c r="K153" s="222"/>
      <c r="L153" s="237"/>
      <c r="M153" s="3"/>
    </row>
    <row r="154" spans="1:15" s="51" customFormat="1" ht="13.8" x14ac:dyDescent="0.25">
      <c r="A154" s="1"/>
      <c r="B154" s="108"/>
      <c r="C154" s="63"/>
      <c r="D154" s="60"/>
      <c r="E154" s="60"/>
      <c r="F154" s="60"/>
      <c r="G154" s="60"/>
      <c r="H154" s="61"/>
      <c r="I154" s="61"/>
      <c r="J154" s="62"/>
      <c r="K154" s="222"/>
      <c r="L154" s="237"/>
      <c r="M154" s="3"/>
    </row>
    <row r="155" spans="1:15" s="51" customFormat="1" x14ac:dyDescent="0.2">
      <c r="A155" s="1"/>
      <c r="B155" s="895" t="s">
        <v>460</v>
      </c>
      <c r="C155" s="59"/>
      <c r="D155" s="60"/>
      <c r="E155" s="60"/>
      <c r="F155" s="60"/>
      <c r="G155" s="60"/>
      <c r="H155" s="61"/>
      <c r="I155" s="61"/>
      <c r="J155" s="62"/>
      <c r="K155" s="222"/>
      <c r="L155" s="237"/>
      <c r="M155" s="3"/>
    </row>
    <row r="156" spans="1:15" x14ac:dyDescent="0.2">
      <c r="A156" s="112"/>
      <c r="I156" s="112"/>
      <c r="J156" s="112"/>
      <c r="K156" s="151"/>
    </row>
    <row r="157" spans="1:15" x14ac:dyDescent="0.2">
      <c r="A157" s="112"/>
      <c r="I157" s="112"/>
      <c r="J157" s="112"/>
      <c r="K157" s="151"/>
    </row>
    <row r="158" spans="1:15" x14ac:dyDescent="0.2">
      <c r="A158" s="112"/>
      <c r="I158" s="112"/>
      <c r="J158" s="112"/>
      <c r="K158" s="151"/>
    </row>
    <row r="159" spans="1:15" x14ac:dyDescent="0.2">
      <c r="A159" s="112"/>
      <c r="I159" s="112"/>
      <c r="J159" s="112"/>
      <c r="K159" s="151"/>
    </row>
    <row r="160" spans="1:15" x14ac:dyDescent="0.2">
      <c r="A160" s="112"/>
      <c r="I160" s="112"/>
      <c r="J160" s="112"/>
      <c r="K160" s="151"/>
    </row>
    <row r="161" spans="1:11" x14ac:dyDescent="0.2">
      <c r="A161" s="112"/>
      <c r="I161" s="112"/>
      <c r="J161" s="112"/>
      <c r="K161" s="151"/>
    </row>
    <row r="162" spans="1:11" x14ac:dyDescent="0.2">
      <c r="A162" s="112"/>
      <c r="I162" s="112"/>
      <c r="J162" s="112"/>
      <c r="K162" s="151"/>
    </row>
    <row r="163" spans="1:11" x14ac:dyDescent="0.2">
      <c r="A163" s="112"/>
      <c r="I163" s="112"/>
      <c r="J163" s="112"/>
      <c r="K163" s="151"/>
    </row>
    <row r="164" spans="1:11" x14ac:dyDescent="0.2">
      <c r="A164" s="112"/>
      <c r="I164" s="112"/>
      <c r="J164" s="112"/>
      <c r="K164" s="151"/>
    </row>
    <row r="165" spans="1:11" x14ac:dyDescent="0.2">
      <c r="A165" s="112"/>
      <c r="I165" s="112"/>
      <c r="J165" s="112"/>
      <c r="K165" s="151"/>
    </row>
    <row r="166" spans="1:11" x14ac:dyDescent="0.2">
      <c r="A166" s="112"/>
      <c r="I166" s="112"/>
      <c r="J166" s="112"/>
      <c r="K166" s="151"/>
    </row>
    <row r="167" spans="1:11" x14ac:dyDescent="0.2">
      <c r="A167" s="112"/>
      <c r="I167" s="112"/>
      <c r="J167" s="112"/>
      <c r="K167" s="151"/>
    </row>
    <row r="168" spans="1:11" x14ac:dyDescent="0.2">
      <c r="A168" s="112"/>
      <c r="I168" s="112"/>
      <c r="J168" s="112"/>
      <c r="K168" s="151"/>
    </row>
    <row r="169" spans="1:11" x14ac:dyDescent="0.2">
      <c r="A169" s="112"/>
      <c r="I169" s="112"/>
      <c r="J169" s="112"/>
      <c r="K169" s="151"/>
    </row>
    <row r="170" spans="1:11" x14ac:dyDescent="0.2">
      <c r="A170" s="112"/>
      <c r="I170" s="112"/>
      <c r="J170" s="112"/>
      <c r="K170" s="151"/>
    </row>
    <row r="171" spans="1:11" x14ac:dyDescent="0.2">
      <c r="A171" s="112"/>
      <c r="I171" s="112"/>
      <c r="J171" s="112"/>
      <c r="K171" s="151"/>
    </row>
    <row r="172" spans="1:11" x14ac:dyDescent="0.2">
      <c r="A172" s="112"/>
      <c r="I172" s="112"/>
      <c r="J172" s="112"/>
      <c r="K172" s="151"/>
    </row>
    <row r="173" spans="1:11" x14ac:dyDescent="0.2">
      <c r="A173" s="112"/>
      <c r="I173" s="112"/>
      <c r="J173" s="112"/>
      <c r="K173" s="151"/>
    </row>
    <row r="174" spans="1:11" x14ac:dyDescent="0.2">
      <c r="A174" s="112"/>
      <c r="I174" s="112"/>
      <c r="J174" s="112"/>
      <c r="K174" s="151"/>
    </row>
    <row r="175" spans="1:11" x14ac:dyDescent="0.2">
      <c r="A175" s="112"/>
      <c r="I175" s="112"/>
      <c r="J175" s="112"/>
      <c r="K175" s="151"/>
    </row>
    <row r="176" spans="1:11" x14ac:dyDescent="0.2">
      <c r="A176" s="112"/>
      <c r="I176" s="112"/>
      <c r="J176" s="112"/>
      <c r="K176" s="151"/>
    </row>
    <row r="177" spans="1:11" x14ac:dyDescent="0.2">
      <c r="A177" s="112"/>
      <c r="I177" s="112"/>
      <c r="J177" s="112"/>
      <c r="K177" s="151"/>
    </row>
    <row r="178" spans="1:11" x14ac:dyDescent="0.2">
      <c r="A178" s="112"/>
      <c r="I178" s="112"/>
      <c r="J178" s="112"/>
      <c r="K178" s="151"/>
    </row>
    <row r="179" spans="1:11" x14ac:dyDescent="0.2">
      <c r="A179" s="112"/>
      <c r="I179" s="112"/>
      <c r="J179" s="112"/>
      <c r="K179" s="151"/>
    </row>
    <row r="180" spans="1:11" x14ac:dyDescent="0.2">
      <c r="A180" s="112"/>
      <c r="I180" s="112"/>
      <c r="J180" s="112"/>
      <c r="K180" s="151"/>
    </row>
    <row r="181" spans="1:11" x14ac:dyDescent="0.2">
      <c r="A181" s="112"/>
      <c r="I181" s="112"/>
      <c r="J181" s="112"/>
      <c r="K181" s="151"/>
    </row>
    <row r="182" spans="1:11" x14ac:dyDescent="0.2">
      <c r="A182" s="112"/>
      <c r="I182" s="112"/>
      <c r="J182" s="112"/>
      <c r="K182" s="151"/>
    </row>
    <row r="183" spans="1:11" x14ac:dyDescent="0.2">
      <c r="A183" s="112"/>
      <c r="I183" s="112"/>
      <c r="J183" s="112"/>
      <c r="K183" s="151"/>
    </row>
    <row r="184" spans="1:11" x14ac:dyDescent="0.2">
      <c r="A184" s="112"/>
      <c r="I184" s="112"/>
      <c r="J184" s="112"/>
      <c r="K184" s="151"/>
    </row>
    <row r="185" spans="1:11" x14ac:dyDescent="0.2">
      <c r="A185" s="112"/>
      <c r="I185" s="112"/>
      <c r="J185" s="112"/>
      <c r="K185" s="151"/>
    </row>
    <row r="186" spans="1:11" x14ac:dyDescent="0.2">
      <c r="A186" s="112"/>
      <c r="I186" s="112"/>
      <c r="J186" s="112"/>
      <c r="K186" s="151"/>
    </row>
    <row r="187" spans="1:11" x14ac:dyDescent="0.2">
      <c r="A187" s="112"/>
      <c r="I187" s="112"/>
      <c r="J187" s="112"/>
      <c r="K187" s="151"/>
    </row>
    <row r="188" spans="1:11" x14ac:dyDescent="0.2">
      <c r="A188" s="112"/>
      <c r="I188" s="112"/>
      <c r="J188" s="112"/>
      <c r="K188" s="151"/>
    </row>
    <row r="189" spans="1:11" x14ac:dyDescent="0.2">
      <c r="A189" s="112"/>
      <c r="I189" s="112"/>
      <c r="J189" s="112"/>
      <c r="K189" s="151"/>
    </row>
    <row r="190" spans="1:11" x14ac:dyDescent="0.2">
      <c r="A190" s="112"/>
      <c r="I190" s="112"/>
      <c r="J190" s="112"/>
      <c r="K190" s="151"/>
    </row>
    <row r="191" spans="1:11" x14ac:dyDescent="0.2">
      <c r="A191" s="112"/>
      <c r="I191" s="112"/>
      <c r="J191" s="112"/>
      <c r="K191" s="151"/>
    </row>
    <row r="192" spans="1:11" x14ac:dyDescent="0.2">
      <c r="A192" s="112"/>
      <c r="I192" s="112"/>
      <c r="J192" s="112"/>
      <c r="K192" s="151"/>
    </row>
    <row r="193" spans="1:11" x14ac:dyDescent="0.2">
      <c r="A193" s="112"/>
      <c r="I193" s="112"/>
      <c r="J193" s="112"/>
      <c r="K193" s="151"/>
    </row>
    <row r="194" spans="1:11" x14ac:dyDescent="0.2">
      <c r="A194" s="112"/>
      <c r="I194" s="112"/>
      <c r="J194" s="112"/>
      <c r="K194" s="151"/>
    </row>
    <row r="195" spans="1:11" x14ac:dyDescent="0.2">
      <c r="A195" s="112"/>
      <c r="I195" s="112"/>
      <c r="J195" s="112"/>
      <c r="K195" s="151"/>
    </row>
    <row r="196" spans="1:11" x14ac:dyDescent="0.2">
      <c r="A196" s="112"/>
      <c r="I196" s="112"/>
      <c r="J196" s="112"/>
      <c r="K196" s="151"/>
    </row>
    <row r="197" spans="1:11" x14ac:dyDescent="0.2">
      <c r="A197" s="112"/>
      <c r="I197" s="112"/>
      <c r="J197" s="112"/>
      <c r="K197" s="151"/>
    </row>
    <row r="198" spans="1:11" x14ac:dyDescent="0.2">
      <c r="A198" s="112"/>
      <c r="I198" s="112"/>
      <c r="J198" s="112"/>
      <c r="K198" s="151"/>
    </row>
    <row r="199" spans="1:11" x14ac:dyDescent="0.2">
      <c r="A199" s="112"/>
      <c r="I199" s="112"/>
      <c r="J199" s="112"/>
      <c r="K199" s="151"/>
    </row>
    <row r="200" spans="1:11" x14ac:dyDescent="0.2">
      <c r="A200" s="112"/>
      <c r="I200" s="112"/>
      <c r="J200" s="112"/>
      <c r="K200" s="151"/>
    </row>
    <row r="201" spans="1:11" x14ac:dyDescent="0.2">
      <c r="A201" s="112"/>
      <c r="I201" s="112"/>
      <c r="J201" s="112"/>
      <c r="K201" s="151"/>
    </row>
    <row r="202" spans="1:11" x14ac:dyDescent="0.2">
      <c r="A202" s="112"/>
      <c r="I202" s="112"/>
      <c r="J202" s="112"/>
      <c r="K202" s="151"/>
    </row>
    <row r="203" spans="1:11" x14ac:dyDescent="0.2">
      <c r="A203" s="112"/>
      <c r="I203" s="112"/>
      <c r="J203" s="112"/>
      <c r="K203" s="151"/>
    </row>
    <row r="204" spans="1:11" x14ac:dyDescent="0.2">
      <c r="A204" s="112"/>
      <c r="I204" s="112"/>
      <c r="J204" s="112"/>
      <c r="K204" s="151"/>
    </row>
    <row r="205" spans="1:11" x14ac:dyDescent="0.2">
      <c r="A205" s="112"/>
      <c r="I205" s="112"/>
      <c r="J205" s="112"/>
      <c r="K205" s="151"/>
    </row>
    <row r="206" spans="1:11" x14ac:dyDescent="0.2">
      <c r="A206" s="112"/>
      <c r="I206" s="112"/>
      <c r="J206" s="112"/>
      <c r="K206" s="151"/>
    </row>
    <row r="207" spans="1:11" x14ac:dyDescent="0.2">
      <c r="A207" s="112"/>
      <c r="I207" s="112"/>
      <c r="J207" s="112"/>
      <c r="K207" s="151"/>
    </row>
    <row r="208" spans="1:11" x14ac:dyDescent="0.2">
      <c r="A208" s="112"/>
      <c r="I208" s="112"/>
      <c r="J208" s="112"/>
      <c r="K208" s="151"/>
    </row>
    <row r="209" spans="1:11" x14ac:dyDescent="0.2">
      <c r="A209" s="112"/>
      <c r="I209" s="112"/>
      <c r="J209" s="112"/>
      <c r="K209" s="151"/>
    </row>
    <row r="210" spans="1:11" x14ac:dyDescent="0.2">
      <c r="A210" s="112"/>
      <c r="I210" s="112"/>
      <c r="J210" s="112"/>
      <c r="K210" s="151"/>
    </row>
    <row r="211" spans="1:11" x14ac:dyDescent="0.2">
      <c r="A211" s="112"/>
      <c r="I211" s="112"/>
      <c r="J211" s="112"/>
      <c r="K211" s="151"/>
    </row>
    <row r="212" spans="1:11" x14ac:dyDescent="0.2">
      <c r="A212" s="112"/>
      <c r="I212" s="112"/>
      <c r="J212" s="112"/>
      <c r="K212" s="151"/>
    </row>
    <row r="213" spans="1:11" x14ac:dyDescent="0.2">
      <c r="A213" s="112"/>
      <c r="I213" s="112"/>
      <c r="J213" s="112"/>
      <c r="K213" s="151"/>
    </row>
    <row r="214" spans="1:11" x14ac:dyDescent="0.2">
      <c r="A214" s="112"/>
      <c r="I214" s="112"/>
      <c r="J214" s="112"/>
      <c r="K214" s="151"/>
    </row>
    <row r="215" spans="1:11" x14ac:dyDescent="0.2">
      <c r="A215" s="112"/>
      <c r="I215" s="112"/>
      <c r="J215" s="112"/>
      <c r="K215" s="151"/>
    </row>
    <row r="216" spans="1:11" x14ac:dyDescent="0.2">
      <c r="A216" s="112"/>
      <c r="I216" s="112"/>
      <c r="J216" s="112"/>
      <c r="K216" s="151"/>
    </row>
    <row r="217" spans="1:11" x14ac:dyDescent="0.2">
      <c r="A217" s="112"/>
      <c r="I217" s="112"/>
      <c r="J217" s="112"/>
      <c r="K217" s="151"/>
    </row>
    <row r="218" spans="1:11" x14ac:dyDescent="0.2">
      <c r="A218" s="112"/>
      <c r="I218" s="112"/>
      <c r="J218" s="112"/>
      <c r="K218" s="151"/>
    </row>
    <row r="219" spans="1:11" x14ac:dyDescent="0.2">
      <c r="A219" s="112"/>
      <c r="I219" s="112"/>
      <c r="J219" s="112"/>
      <c r="K219" s="151"/>
    </row>
    <row r="220" spans="1:11" x14ac:dyDescent="0.2">
      <c r="A220" s="112"/>
      <c r="I220" s="112"/>
      <c r="J220" s="112"/>
      <c r="K220" s="151"/>
    </row>
    <row r="221" spans="1:11" x14ac:dyDescent="0.2">
      <c r="A221" s="112"/>
      <c r="I221" s="112"/>
      <c r="J221" s="112"/>
      <c r="K221" s="151"/>
    </row>
    <row r="222" spans="1:11" x14ac:dyDescent="0.2">
      <c r="A222" s="112"/>
      <c r="I222" s="112"/>
      <c r="J222" s="112"/>
      <c r="K222" s="151"/>
    </row>
    <row r="223" spans="1:11" x14ac:dyDescent="0.2">
      <c r="A223" s="112"/>
      <c r="I223" s="112"/>
      <c r="J223" s="112"/>
      <c r="K223" s="151"/>
    </row>
    <row r="224" spans="1:11" x14ac:dyDescent="0.2">
      <c r="A224" s="112"/>
      <c r="I224" s="112"/>
      <c r="J224" s="112"/>
      <c r="K224" s="151"/>
    </row>
    <row r="225" spans="1:11" x14ac:dyDescent="0.2">
      <c r="A225" s="112"/>
      <c r="I225" s="112"/>
      <c r="J225" s="112"/>
      <c r="K225" s="151"/>
    </row>
    <row r="226" spans="1:11" x14ac:dyDescent="0.2">
      <c r="A226" s="112"/>
      <c r="I226" s="112"/>
      <c r="J226" s="112"/>
      <c r="K226" s="151"/>
    </row>
    <row r="227" spans="1:11" x14ac:dyDescent="0.2">
      <c r="A227" s="112"/>
      <c r="I227" s="112"/>
      <c r="J227" s="112"/>
      <c r="K227" s="151"/>
    </row>
    <row r="228" spans="1:11" x14ac:dyDescent="0.2">
      <c r="A228" s="112"/>
      <c r="I228" s="112"/>
      <c r="J228" s="112"/>
      <c r="K228" s="151"/>
    </row>
  </sheetData>
  <mergeCells count="74">
    <mergeCell ref="C42:H42"/>
    <mergeCell ref="G3:I3"/>
    <mergeCell ref="G4:I4"/>
    <mergeCell ref="G5:I5"/>
    <mergeCell ref="G7:J7"/>
    <mergeCell ref="B10:I10"/>
    <mergeCell ref="B11:I11"/>
    <mergeCell ref="B12:I12"/>
    <mergeCell ref="C33:H33"/>
    <mergeCell ref="C36:H36"/>
    <mergeCell ref="C40:H40"/>
    <mergeCell ref="C41:H41"/>
    <mergeCell ref="C77:H77"/>
    <mergeCell ref="C78:H78"/>
    <mergeCell ref="C79:H79"/>
    <mergeCell ref="C76:H76"/>
    <mergeCell ref="B64:H64"/>
    <mergeCell ref="C70:H70"/>
    <mergeCell ref="C71:H71"/>
    <mergeCell ref="C72:H72"/>
    <mergeCell ref="C74:H74"/>
    <mergeCell ref="C75:H75"/>
    <mergeCell ref="C89:H89"/>
    <mergeCell ref="C90:H90"/>
    <mergeCell ref="C91:H91"/>
    <mergeCell ref="C88:H88"/>
    <mergeCell ref="C80:H80"/>
    <mergeCell ref="B83:H83"/>
    <mergeCell ref="C84:H84"/>
    <mergeCell ref="C85:H85"/>
    <mergeCell ref="C86:H86"/>
    <mergeCell ref="C87:H87"/>
    <mergeCell ref="B99:H99"/>
    <mergeCell ref="C102:H102"/>
    <mergeCell ref="C103:H103"/>
    <mergeCell ref="C94:H94"/>
    <mergeCell ref="C95:H95"/>
    <mergeCell ref="C96:H96"/>
    <mergeCell ref="C112:H112"/>
    <mergeCell ref="C114:H114"/>
    <mergeCell ref="C115:H115"/>
    <mergeCell ref="C104:H104"/>
    <mergeCell ref="C106:H106"/>
    <mergeCell ref="C107:H107"/>
    <mergeCell ref="C108:H108"/>
    <mergeCell ref="C110:H110"/>
    <mergeCell ref="C111:H111"/>
    <mergeCell ref="C128:H128"/>
    <mergeCell ref="C116:H116"/>
    <mergeCell ref="C122:H122"/>
    <mergeCell ref="C123:H123"/>
    <mergeCell ref="C124:H124"/>
    <mergeCell ref="C125:H125"/>
    <mergeCell ref="C118:H118"/>
    <mergeCell ref="C119:H119"/>
    <mergeCell ref="C120:H120"/>
    <mergeCell ref="C126:H126"/>
    <mergeCell ref="C127:H127"/>
    <mergeCell ref="C149:H149"/>
    <mergeCell ref="B152:L152"/>
    <mergeCell ref="C130:H130"/>
    <mergeCell ref="C131:H131"/>
    <mergeCell ref="C132:H132"/>
    <mergeCell ref="C133:H133"/>
    <mergeCell ref="C134:H134"/>
    <mergeCell ref="C135:H135"/>
    <mergeCell ref="C148:H148"/>
    <mergeCell ref="C145:H145"/>
    <mergeCell ref="C146:H146"/>
    <mergeCell ref="C147:H147"/>
    <mergeCell ref="C141:H141"/>
    <mergeCell ref="C142:H142"/>
    <mergeCell ref="C143:H143"/>
    <mergeCell ref="C144:H144"/>
  </mergeCells>
  <pageMargins left="0.7" right="0.1" top="0.75" bottom="0.75" header="0.3" footer="0.3"/>
  <pageSetup scale="80" fitToHeight="2" orientation="portrait" r:id="rId1"/>
  <headerFooter>
    <oddFooter>&amp;LConfidential Property of E-Z-GO Division of Textron Inc.&amp;RPage&amp;P</oddFooter>
  </headerFooter>
  <rowBreaks count="2" manualBreakCount="2">
    <brk id="71" max="16383" man="1"/>
    <brk id="103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63"/>
  <sheetViews>
    <sheetView zoomScale="90" zoomScaleNormal="90" workbookViewId="0">
      <selection activeCell="K42" sqref="K42"/>
    </sheetView>
  </sheetViews>
  <sheetFormatPr defaultColWidth="9.109375" defaultRowHeight="12.6" x14ac:dyDescent="0.2"/>
  <cols>
    <col min="1" max="1" width="3.44140625" style="114" customWidth="1"/>
    <col min="2" max="2" width="7" style="112" customWidth="1"/>
    <col min="3" max="5" width="9.109375" style="112"/>
    <col min="6" max="6" width="14.109375" style="112" customWidth="1"/>
    <col min="7" max="7" width="13.6640625" style="112" customWidth="1"/>
    <col min="8" max="8" width="8.33203125" style="112" customWidth="1"/>
    <col min="9" max="9" width="8.109375" style="158" bestFit="1" customWidth="1"/>
    <col min="10" max="10" width="13.44140625" style="113" bestFit="1" customWidth="1"/>
    <col min="11" max="11" width="14.6640625" style="349" customWidth="1"/>
    <col min="12" max="12" width="14.6640625" style="1152" customWidth="1"/>
    <col min="13" max="16384" width="9.109375" style="112"/>
  </cols>
  <sheetData>
    <row r="1" spans="1:12" x14ac:dyDescent="0.2">
      <c r="A1" s="89"/>
      <c r="B1" s="89"/>
      <c r="C1" s="89"/>
      <c r="D1" s="89"/>
      <c r="E1" s="89"/>
      <c r="F1" s="89"/>
      <c r="G1" s="89"/>
      <c r="H1" s="89"/>
      <c r="I1" s="110"/>
      <c r="J1" s="111"/>
      <c r="K1" s="336"/>
      <c r="L1" s="343"/>
    </row>
    <row r="2" spans="1:12" x14ac:dyDescent="0.2">
      <c r="A2" s="89"/>
      <c r="B2" s="89"/>
      <c r="C2" s="89"/>
      <c r="D2" s="89"/>
      <c r="E2" s="89"/>
      <c r="F2" s="89"/>
      <c r="G2" s="89"/>
      <c r="H2" s="89"/>
      <c r="I2" s="110"/>
      <c r="K2" s="1140"/>
      <c r="L2" s="1141"/>
    </row>
    <row r="3" spans="1:12" ht="17.399999999999999" x14ac:dyDescent="0.3">
      <c r="A3" s="89"/>
      <c r="B3" s="89"/>
      <c r="C3" s="102"/>
      <c r="D3" s="102"/>
      <c r="E3" s="115"/>
      <c r="F3" s="116"/>
      <c r="G3" s="1284" t="s">
        <v>965</v>
      </c>
      <c r="H3" s="1284"/>
      <c r="I3" s="1284"/>
      <c r="J3" s="111"/>
      <c r="K3" s="336"/>
      <c r="L3" s="343"/>
    </row>
    <row r="4" spans="1:12" ht="15" customHeight="1" x14ac:dyDescent="0.2">
      <c r="A4" s="89"/>
      <c r="B4" s="89"/>
      <c r="C4" s="102"/>
      <c r="D4" s="102"/>
      <c r="E4" s="115"/>
      <c r="F4" s="117"/>
      <c r="G4" s="1285" t="s">
        <v>273</v>
      </c>
      <c r="H4" s="1285"/>
      <c r="I4" s="1285"/>
      <c r="J4" s="118"/>
      <c r="K4" s="340"/>
      <c r="L4" s="1142" t="s">
        <v>1</v>
      </c>
    </row>
    <row r="5" spans="1:12" x14ac:dyDescent="0.2">
      <c r="A5" s="89"/>
      <c r="B5" s="89"/>
      <c r="C5" s="102"/>
      <c r="D5" s="102"/>
      <c r="E5" s="115"/>
      <c r="F5" s="119"/>
      <c r="G5" s="1286" t="s">
        <v>966</v>
      </c>
      <c r="H5" s="1286"/>
      <c r="I5" s="1286"/>
      <c r="J5" s="118"/>
      <c r="K5" s="340"/>
      <c r="L5" s="1142" t="s">
        <v>2</v>
      </c>
    </row>
    <row r="6" spans="1:12" ht="13.2" thickBot="1" x14ac:dyDescent="0.25">
      <c r="A6" s="89"/>
      <c r="B6" s="89"/>
      <c r="C6" s="89"/>
      <c r="D6" s="89"/>
      <c r="E6" s="120"/>
      <c r="F6" s="120"/>
      <c r="G6" s="120"/>
      <c r="H6" s="121"/>
      <c r="I6" s="121"/>
      <c r="J6" s="111"/>
      <c r="K6" s="336"/>
      <c r="L6" s="343"/>
    </row>
    <row r="7" spans="1:12" ht="25.5" customHeight="1" thickBot="1" x14ac:dyDescent="0.35">
      <c r="A7" s="89"/>
      <c r="B7" s="89"/>
      <c r="C7" s="89"/>
      <c r="D7" s="89"/>
      <c r="E7" s="89"/>
      <c r="F7" s="89"/>
      <c r="G7" s="1287" t="s">
        <v>967</v>
      </c>
      <c r="H7" s="1288"/>
      <c r="I7" s="1288"/>
      <c r="J7" s="1289"/>
      <c r="K7" s="336"/>
      <c r="L7" s="343"/>
    </row>
    <row r="8" spans="1:12" ht="24" customHeight="1" x14ac:dyDescent="0.2">
      <c r="B8" s="122" t="s">
        <v>274</v>
      </c>
      <c r="C8" s="92"/>
      <c r="D8" s="92"/>
      <c r="E8" s="92"/>
      <c r="F8" s="92"/>
      <c r="G8" s="92"/>
      <c r="H8" s="92"/>
      <c r="I8" s="123"/>
      <c r="J8" s="290" t="s">
        <v>4</v>
      </c>
      <c r="K8" s="263" t="s">
        <v>455</v>
      </c>
      <c r="L8" s="837" t="s">
        <v>5</v>
      </c>
    </row>
    <row r="9" spans="1:12" x14ac:dyDescent="0.2">
      <c r="A9" s="89"/>
      <c r="B9" s="89"/>
      <c r="C9" s="89"/>
      <c r="D9" s="89"/>
      <c r="E9" s="89"/>
      <c r="F9" s="89"/>
      <c r="G9" s="89"/>
      <c r="H9" s="89"/>
      <c r="I9" s="110"/>
      <c r="J9" s="111"/>
      <c r="K9" s="336"/>
      <c r="L9" s="336"/>
    </row>
    <row r="10" spans="1:12" x14ac:dyDescent="0.2">
      <c r="A10" s="89"/>
      <c r="B10" s="1290" t="s">
        <v>894</v>
      </c>
      <c r="C10" s="1291"/>
      <c r="D10" s="1291"/>
      <c r="E10" s="1291"/>
      <c r="F10" s="1291"/>
      <c r="G10" s="1291"/>
      <c r="H10" s="1291"/>
      <c r="I10" s="1292"/>
      <c r="J10" s="838">
        <v>617339</v>
      </c>
      <c r="K10" s="1143">
        <f>L10*0.8</f>
        <v>10703.2</v>
      </c>
      <c r="L10" s="1143">
        <v>13379</v>
      </c>
    </row>
    <row r="11" spans="1:12" x14ac:dyDescent="0.2">
      <c r="A11" s="89"/>
      <c r="B11" s="1293" t="s">
        <v>893</v>
      </c>
      <c r="C11" s="1294"/>
      <c r="D11" s="1294"/>
      <c r="E11" s="1294"/>
      <c r="F11" s="1294"/>
      <c r="G11" s="1294"/>
      <c r="H11" s="1294"/>
      <c r="I11" s="1295"/>
      <c r="J11" s="871">
        <v>4582</v>
      </c>
      <c r="K11" s="1144">
        <f>L11*0.8</f>
        <v>300</v>
      </c>
      <c r="L11" s="1144">
        <v>375</v>
      </c>
    </row>
    <row r="12" spans="1:12" x14ac:dyDescent="0.2">
      <c r="A12" s="89"/>
      <c r="B12" s="1290" t="s">
        <v>892</v>
      </c>
      <c r="C12" s="1291"/>
      <c r="D12" s="1291"/>
      <c r="E12" s="1291"/>
      <c r="F12" s="1291"/>
      <c r="G12" s="1291"/>
      <c r="H12" s="1291"/>
      <c r="I12" s="1292"/>
      <c r="J12" s="838"/>
      <c r="K12" s="1143">
        <f>SUM(K10:K11)</f>
        <v>11003.2</v>
      </c>
      <c r="L12" s="1143">
        <f>SUM(L10:L11)</f>
        <v>13754</v>
      </c>
    </row>
    <row r="13" spans="1:12" x14ac:dyDescent="0.2">
      <c r="A13" s="89"/>
      <c r="B13" s="124"/>
      <c r="C13" s="89"/>
      <c r="D13" s="89"/>
      <c r="E13" s="89"/>
      <c r="F13" s="89"/>
      <c r="G13" s="89"/>
      <c r="H13" s="89"/>
      <c r="I13" s="110"/>
      <c r="J13" s="125"/>
      <c r="K13" s="342"/>
      <c r="L13" s="342"/>
    </row>
    <row r="14" spans="1:12" x14ac:dyDescent="0.2">
      <c r="A14" s="89"/>
      <c r="B14" s="126" t="s">
        <v>7</v>
      </c>
      <c r="C14" s="89"/>
      <c r="D14" s="89"/>
      <c r="E14" s="89"/>
      <c r="F14" s="89"/>
      <c r="G14" s="89"/>
      <c r="H14" s="89"/>
      <c r="I14" s="110"/>
      <c r="J14" s="125"/>
      <c r="K14" s="855"/>
      <c r="L14" s="342"/>
    </row>
    <row r="15" spans="1:12" x14ac:dyDescent="0.2">
      <c r="A15" s="89"/>
      <c r="B15" s="90" t="s">
        <v>275</v>
      </c>
      <c r="C15" s="89"/>
      <c r="D15" s="100"/>
      <c r="E15" s="89"/>
      <c r="F15" s="89"/>
      <c r="G15" s="89"/>
      <c r="H15" s="90"/>
      <c r="I15" s="110"/>
      <c r="J15" s="127"/>
      <c r="K15" s="856"/>
      <c r="L15" s="343"/>
    </row>
    <row r="16" spans="1:12" hidden="1" x14ac:dyDescent="0.2">
      <c r="A16" s="89"/>
      <c r="B16" s="128" t="s">
        <v>51</v>
      </c>
      <c r="C16" s="90" t="s">
        <v>276</v>
      </c>
      <c r="D16" s="100"/>
      <c r="E16" s="89"/>
      <c r="F16" s="90"/>
      <c r="G16" s="89"/>
      <c r="H16" s="90"/>
      <c r="I16" s="110"/>
      <c r="J16" s="127"/>
      <c r="K16" s="343"/>
      <c r="L16" s="343"/>
    </row>
    <row r="17" spans="1:12" hidden="1" x14ac:dyDescent="0.2">
      <c r="A17" s="89"/>
      <c r="B17" s="128" t="s">
        <v>51</v>
      </c>
      <c r="C17" s="90" t="s">
        <v>277</v>
      </c>
      <c r="D17" s="100"/>
      <c r="E17" s="89"/>
      <c r="F17" s="90"/>
      <c r="G17" s="89"/>
      <c r="H17" s="90"/>
      <c r="I17" s="110"/>
      <c r="J17" s="127"/>
      <c r="K17" s="343"/>
      <c r="L17" s="343"/>
    </row>
    <row r="18" spans="1:12" x14ac:dyDescent="0.2">
      <c r="A18" s="89"/>
      <c r="B18" s="90"/>
      <c r="C18" s="89"/>
      <c r="D18" s="100"/>
      <c r="E18" s="89"/>
      <c r="F18" s="89"/>
      <c r="G18" s="89"/>
      <c r="H18" s="90"/>
      <c r="I18" s="129"/>
      <c r="J18" s="127"/>
      <c r="K18" s="343"/>
      <c r="L18" s="343"/>
    </row>
    <row r="19" spans="1:12" hidden="1" x14ac:dyDescent="0.2">
      <c r="A19" s="89"/>
      <c r="B19" s="90" t="s">
        <v>222</v>
      </c>
      <c r="C19" s="89"/>
      <c r="D19" s="90" t="s">
        <v>278</v>
      </c>
      <c r="E19" s="89"/>
      <c r="F19" s="115"/>
      <c r="G19" s="89"/>
      <c r="H19" s="130" t="s">
        <v>279</v>
      </c>
      <c r="I19" s="131" t="s">
        <v>280</v>
      </c>
      <c r="J19" s="100"/>
      <c r="K19" s="343"/>
      <c r="L19" s="343"/>
    </row>
    <row r="20" spans="1:12" hidden="1" x14ac:dyDescent="0.2">
      <c r="A20" s="89"/>
      <c r="B20" s="90" t="s">
        <v>207</v>
      </c>
      <c r="C20" s="89"/>
      <c r="D20" s="90" t="s">
        <v>281</v>
      </c>
      <c r="E20" s="89"/>
      <c r="F20" s="115"/>
      <c r="G20" s="89"/>
      <c r="H20" s="130" t="s">
        <v>279</v>
      </c>
      <c r="I20" s="132" t="s">
        <v>282</v>
      </c>
      <c r="J20" s="100"/>
      <c r="K20" s="343"/>
      <c r="L20" s="343"/>
    </row>
    <row r="21" spans="1:12" hidden="1" x14ac:dyDescent="0.2">
      <c r="A21" s="89"/>
      <c r="B21" s="90" t="s">
        <v>283</v>
      </c>
      <c r="C21" s="120"/>
      <c r="D21" s="90" t="s">
        <v>284</v>
      </c>
      <c r="E21" s="120"/>
      <c r="F21" s="115"/>
      <c r="G21" s="89"/>
      <c r="H21" s="130" t="s">
        <v>279</v>
      </c>
      <c r="I21" s="132" t="s">
        <v>285</v>
      </c>
      <c r="J21" s="127"/>
      <c r="K21" s="343"/>
      <c r="L21" s="343"/>
    </row>
    <row r="22" spans="1:12" hidden="1" x14ac:dyDescent="0.2">
      <c r="A22" s="89"/>
      <c r="B22" s="90" t="s">
        <v>286</v>
      </c>
      <c r="C22" s="89"/>
      <c r="D22" s="90" t="s">
        <v>287</v>
      </c>
      <c r="E22" s="89"/>
      <c r="F22" s="115"/>
      <c r="G22" s="89"/>
      <c r="H22" s="130" t="s">
        <v>279</v>
      </c>
      <c r="I22" s="132" t="s">
        <v>288</v>
      </c>
      <c r="J22" s="110"/>
      <c r="K22" s="343"/>
      <c r="L22" s="343"/>
    </row>
    <row r="23" spans="1:12" hidden="1" x14ac:dyDescent="0.2">
      <c r="A23" s="89"/>
      <c r="B23" s="90" t="s">
        <v>261</v>
      </c>
      <c r="C23" s="89"/>
      <c r="D23" s="90" t="s">
        <v>289</v>
      </c>
      <c r="E23" s="89"/>
      <c r="F23" s="115"/>
      <c r="G23" s="89"/>
      <c r="H23" s="130" t="s">
        <v>279</v>
      </c>
      <c r="I23" s="132" t="s">
        <v>290</v>
      </c>
      <c r="J23" s="111"/>
      <c r="K23" s="336"/>
      <c r="L23" s="343"/>
    </row>
    <row r="24" spans="1:12" ht="12.75" hidden="1" customHeight="1" x14ac:dyDescent="0.2">
      <c r="A24" s="89"/>
      <c r="B24" s="90" t="s">
        <v>291</v>
      </c>
      <c r="C24" s="89"/>
      <c r="D24" s="90" t="s">
        <v>292</v>
      </c>
      <c r="E24" s="89"/>
      <c r="F24" s="115"/>
      <c r="G24" s="89"/>
      <c r="H24" s="130" t="s">
        <v>279</v>
      </c>
      <c r="I24" s="132" t="s">
        <v>293</v>
      </c>
      <c r="J24" s="111"/>
      <c r="K24" s="336"/>
      <c r="L24" s="343"/>
    </row>
    <row r="25" spans="1:12" ht="12.75" hidden="1" customHeight="1" x14ac:dyDescent="0.2">
      <c r="A25" s="89"/>
      <c r="B25" s="100"/>
      <c r="C25" s="89"/>
      <c r="D25" s="89"/>
      <c r="E25" s="89"/>
      <c r="F25" s="133"/>
      <c r="G25" s="89"/>
      <c r="H25" s="115"/>
      <c r="I25" s="134"/>
      <c r="J25" s="111"/>
      <c r="K25" s="336"/>
      <c r="L25" s="343"/>
    </row>
    <row r="26" spans="1:12" ht="12.75" hidden="1" customHeight="1" x14ac:dyDescent="0.2">
      <c r="A26" s="89"/>
      <c r="B26" s="135" t="s">
        <v>170</v>
      </c>
      <c r="C26" s="89"/>
      <c r="D26" s="89"/>
      <c r="E26" s="89"/>
      <c r="F26" s="89"/>
      <c r="G26" s="89"/>
      <c r="H26" s="89"/>
      <c r="I26" s="110"/>
      <c r="J26" s="111"/>
      <c r="K26" s="336"/>
      <c r="L26" s="343"/>
    </row>
    <row r="27" spans="1:12" ht="12.75" hidden="1" customHeight="1" x14ac:dyDescent="0.2">
      <c r="A27" s="89"/>
      <c r="B27" s="100" t="s">
        <v>45</v>
      </c>
      <c r="C27" s="89"/>
      <c r="D27" s="89"/>
      <c r="E27" s="89"/>
      <c r="F27" s="89"/>
      <c r="G27" s="89"/>
      <c r="H27" s="89"/>
      <c r="I27" s="110"/>
      <c r="J27" s="111"/>
      <c r="K27" s="336"/>
      <c r="L27" s="343"/>
    </row>
    <row r="28" spans="1:12" ht="6" customHeight="1" x14ac:dyDescent="0.2">
      <c r="A28" s="89"/>
      <c r="B28" s="100"/>
      <c r="C28" s="89"/>
      <c r="D28" s="89"/>
      <c r="E28" s="89"/>
      <c r="F28" s="89"/>
      <c r="G28" s="89"/>
      <c r="H28" s="89"/>
      <c r="I28" s="110"/>
      <c r="J28" s="111"/>
      <c r="K28" s="336"/>
      <c r="L28" s="343"/>
    </row>
    <row r="29" spans="1:12" ht="26.25" customHeight="1" x14ac:dyDescent="0.2">
      <c r="A29" s="89"/>
      <c r="B29" s="91" t="s">
        <v>46</v>
      </c>
      <c r="C29" s="92"/>
      <c r="D29" s="92"/>
      <c r="E29" s="92"/>
      <c r="F29" s="92"/>
      <c r="G29" s="92"/>
      <c r="H29" s="93"/>
      <c r="I29" s="839" t="s">
        <v>274</v>
      </c>
      <c r="J29" s="839" t="s">
        <v>47</v>
      </c>
      <c r="K29" s="263" t="s">
        <v>455</v>
      </c>
      <c r="L29" s="837" t="s">
        <v>5</v>
      </c>
    </row>
    <row r="30" spans="1:12" ht="7.5" customHeight="1" x14ac:dyDescent="0.2">
      <c r="A30" s="89"/>
      <c r="B30" s="136"/>
      <c r="C30" s="99"/>
      <c r="D30" s="99"/>
      <c r="E30" s="99"/>
      <c r="F30" s="99"/>
      <c r="G30" s="99"/>
      <c r="H30" s="137"/>
      <c r="I30" s="137"/>
      <c r="J30" s="137"/>
      <c r="K30" s="344"/>
      <c r="L30" s="344"/>
    </row>
    <row r="31" spans="1:12" x14ac:dyDescent="0.2">
      <c r="A31" s="89"/>
      <c r="B31" s="142" t="s">
        <v>296</v>
      </c>
      <c r="C31" s="99"/>
      <c r="D31" s="99"/>
      <c r="E31" s="99"/>
      <c r="F31" s="99"/>
      <c r="G31" s="99"/>
      <c r="H31" s="99"/>
      <c r="I31" s="143"/>
      <c r="J31" s="144"/>
      <c r="K31" s="345"/>
      <c r="L31" s="1145"/>
    </row>
    <row r="32" spans="1:12" x14ac:dyDescent="0.2">
      <c r="A32" s="89"/>
      <c r="B32" s="135"/>
      <c r="C32" s="126" t="s">
        <v>61</v>
      </c>
      <c r="D32" s="89"/>
      <c r="E32" s="89"/>
      <c r="F32" s="89"/>
      <c r="G32" s="89"/>
      <c r="H32" s="110"/>
      <c r="I32" s="110"/>
      <c r="J32" s="111"/>
      <c r="K32" s="336"/>
      <c r="L32" s="336"/>
    </row>
    <row r="33" spans="1:12" x14ac:dyDescent="0.2">
      <c r="A33" s="89"/>
      <c r="B33" s="100"/>
      <c r="C33" s="1296" t="s">
        <v>62</v>
      </c>
      <c r="D33" s="1296"/>
      <c r="E33" s="1296"/>
      <c r="F33" s="1296"/>
      <c r="G33" s="1296"/>
      <c r="H33" s="1296"/>
      <c r="I33" s="822" t="s">
        <v>51</v>
      </c>
      <c r="J33" s="825"/>
      <c r="K33" s="826" t="s">
        <v>52</v>
      </c>
      <c r="L33" s="826" t="s">
        <v>52</v>
      </c>
    </row>
    <row r="34" spans="1:12" x14ac:dyDescent="0.2">
      <c r="A34" s="89"/>
      <c r="B34" s="100"/>
      <c r="C34" s="101"/>
      <c r="D34" s="146"/>
      <c r="E34" s="102"/>
      <c r="F34" s="102"/>
      <c r="G34" s="102"/>
      <c r="H34" s="103"/>
      <c r="I34" s="103"/>
      <c r="J34" s="147"/>
      <c r="K34" s="347"/>
      <c r="L34" s="347"/>
    </row>
    <row r="35" spans="1:12" x14ac:dyDescent="0.2">
      <c r="A35" s="89"/>
      <c r="B35" s="135"/>
      <c r="C35" s="148" t="s">
        <v>178</v>
      </c>
      <c r="D35" s="102"/>
      <c r="E35" s="102"/>
      <c r="F35" s="102"/>
      <c r="G35" s="102"/>
      <c r="H35" s="103"/>
      <c r="I35" s="103"/>
      <c r="J35" s="147"/>
      <c r="K35" s="347"/>
      <c r="L35" s="347"/>
    </row>
    <row r="36" spans="1:12" x14ac:dyDescent="0.2">
      <c r="A36" s="89"/>
      <c r="B36" s="100"/>
      <c r="C36" s="1296" t="s">
        <v>179</v>
      </c>
      <c r="D36" s="1296"/>
      <c r="E36" s="1296"/>
      <c r="F36" s="1296"/>
      <c r="G36" s="1296"/>
      <c r="H36" s="1296"/>
      <c r="I36" s="822" t="s">
        <v>51</v>
      </c>
      <c r="J36" s="823"/>
      <c r="K36" s="826" t="s">
        <v>52</v>
      </c>
      <c r="L36" s="826" t="s">
        <v>52</v>
      </c>
    </row>
    <row r="37" spans="1:12" ht="12.75" customHeight="1" x14ac:dyDescent="0.2">
      <c r="A37" s="89"/>
      <c r="B37" s="840"/>
      <c r="C37" s="89"/>
      <c r="D37" s="89"/>
      <c r="E37" s="89"/>
      <c r="F37" s="89"/>
      <c r="G37" s="89"/>
      <c r="H37" s="841"/>
      <c r="I37" s="841"/>
      <c r="J37" s="841"/>
      <c r="K37" s="842"/>
      <c r="L37" s="842"/>
    </row>
    <row r="38" spans="1:12" ht="12.75" customHeight="1" x14ac:dyDescent="0.2">
      <c r="A38" s="89"/>
      <c r="B38" s="90" t="s">
        <v>48</v>
      </c>
      <c r="C38" s="89"/>
      <c r="D38" s="89"/>
      <c r="E38" s="89"/>
      <c r="F38" s="89"/>
      <c r="G38" s="89"/>
      <c r="H38" s="89"/>
      <c r="I38" s="110"/>
      <c r="J38" s="111"/>
      <c r="K38" s="336"/>
      <c r="L38" s="343"/>
    </row>
    <row r="39" spans="1:12" x14ac:dyDescent="0.2">
      <c r="A39" s="89"/>
      <c r="B39" s="135"/>
      <c r="C39" s="126" t="s">
        <v>173</v>
      </c>
      <c r="D39" s="89"/>
      <c r="E39" s="89"/>
      <c r="F39" s="89"/>
      <c r="G39" s="89"/>
      <c r="H39" s="110"/>
      <c r="I39" s="110"/>
      <c r="J39" s="111"/>
      <c r="K39" s="336"/>
      <c r="L39" s="336"/>
    </row>
    <row r="40" spans="1:12" x14ac:dyDescent="0.2">
      <c r="A40" s="89"/>
      <c r="B40" s="138"/>
      <c r="C40" s="1282" t="s">
        <v>294</v>
      </c>
      <c r="D40" s="1282"/>
      <c r="E40" s="1282"/>
      <c r="F40" s="1282"/>
      <c r="G40" s="1282"/>
      <c r="H40" s="1283"/>
      <c r="I40" s="822" t="s">
        <v>51</v>
      </c>
      <c r="J40" s="823">
        <v>618220</v>
      </c>
      <c r="K40" s="826" t="s">
        <v>52</v>
      </c>
      <c r="L40" s="826" t="s">
        <v>52</v>
      </c>
    </row>
    <row r="41" spans="1:12" x14ac:dyDescent="0.2">
      <c r="A41" s="89"/>
      <c r="B41" s="138"/>
      <c r="C41" s="1282" t="s">
        <v>295</v>
      </c>
      <c r="D41" s="1282"/>
      <c r="E41" s="1282"/>
      <c r="F41" s="1282"/>
      <c r="G41" s="1282"/>
      <c r="H41" s="1283"/>
      <c r="I41" s="822" t="s">
        <v>51</v>
      </c>
      <c r="J41" s="823">
        <v>618222</v>
      </c>
      <c r="K41" s="826">
        <f>L41*0.8</f>
        <v>124</v>
      </c>
      <c r="L41" s="826">
        <v>155</v>
      </c>
    </row>
    <row r="42" spans="1:12" x14ac:dyDescent="0.2">
      <c r="A42" s="89"/>
      <c r="B42" s="100"/>
      <c r="C42" s="1282" t="s">
        <v>468</v>
      </c>
      <c r="D42" s="1282"/>
      <c r="E42" s="1282"/>
      <c r="F42" s="1282"/>
      <c r="G42" s="1282"/>
      <c r="H42" s="1283"/>
      <c r="I42" s="822" t="s">
        <v>51</v>
      </c>
      <c r="J42" s="823">
        <v>618221</v>
      </c>
      <c r="K42" s="826">
        <f>L42*0.8</f>
        <v>124</v>
      </c>
      <c r="L42" s="826">
        <v>155</v>
      </c>
    </row>
    <row r="43" spans="1:12" x14ac:dyDescent="0.2">
      <c r="A43" s="89"/>
      <c r="B43" s="100"/>
      <c r="C43" s="860"/>
      <c r="D43" s="860"/>
      <c r="E43" s="860"/>
      <c r="F43" s="860"/>
      <c r="G43" s="860"/>
      <c r="H43" s="860"/>
      <c r="I43" s="103"/>
      <c r="J43" s="147"/>
      <c r="K43" s="347"/>
      <c r="L43" s="347"/>
    </row>
    <row r="44" spans="1:12" x14ac:dyDescent="0.2">
      <c r="A44" s="89"/>
      <c r="B44" s="90" t="s">
        <v>968</v>
      </c>
      <c r="C44" s="860"/>
      <c r="D44" s="860"/>
      <c r="E44" s="860"/>
      <c r="F44" s="860"/>
      <c r="G44" s="860"/>
      <c r="H44" s="860"/>
      <c r="I44" s="103"/>
      <c r="J44" s="147"/>
      <c r="K44" s="347"/>
      <c r="L44" s="347"/>
    </row>
    <row r="45" spans="1:12" x14ac:dyDescent="0.2">
      <c r="A45" s="89"/>
      <c r="B45" s="100"/>
      <c r="C45" s="890" t="s">
        <v>969</v>
      </c>
      <c r="D45" s="890"/>
      <c r="E45" s="890"/>
      <c r="F45" s="890"/>
      <c r="G45" s="890"/>
      <c r="H45" s="890"/>
      <c r="I45" s="822" t="s">
        <v>51</v>
      </c>
      <c r="J45" s="823" t="s">
        <v>528</v>
      </c>
      <c r="K45" s="826" t="s">
        <v>52</v>
      </c>
      <c r="L45" s="826" t="s">
        <v>52</v>
      </c>
    </row>
    <row r="46" spans="1:12" x14ac:dyDescent="0.2">
      <c r="A46" s="89"/>
      <c r="B46" s="100"/>
      <c r="C46" s="891" t="s">
        <v>970</v>
      </c>
      <c r="D46" s="140"/>
      <c r="E46" s="140"/>
      <c r="F46" s="140"/>
      <c r="G46" s="140"/>
      <c r="H46" s="916"/>
      <c r="I46" s="822" t="s">
        <v>51</v>
      </c>
      <c r="J46" s="823" t="s">
        <v>528</v>
      </c>
      <c r="K46" s="826" t="s">
        <v>52</v>
      </c>
      <c r="L46" s="826" t="s">
        <v>52</v>
      </c>
    </row>
    <row r="47" spans="1:12" x14ac:dyDescent="0.2">
      <c r="A47" s="89"/>
      <c r="B47" s="100"/>
      <c r="C47" s="891" t="s">
        <v>971</v>
      </c>
      <c r="D47" s="140"/>
      <c r="E47" s="140"/>
      <c r="F47" s="140"/>
      <c r="G47" s="140"/>
      <c r="H47" s="916"/>
      <c r="I47" s="822" t="s">
        <v>51</v>
      </c>
      <c r="J47" s="823" t="s">
        <v>528</v>
      </c>
      <c r="K47" s="826" t="s">
        <v>52</v>
      </c>
      <c r="L47" s="826" t="s">
        <v>52</v>
      </c>
    </row>
    <row r="48" spans="1:12" x14ac:dyDescent="0.2">
      <c r="A48" s="89"/>
      <c r="B48" s="100"/>
      <c r="C48" s="891" t="s">
        <v>972</v>
      </c>
      <c r="D48" s="140"/>
      <c r="E48" s="140"/>
      <c r="F48" s="140"/>
      <c r="G48" s="140"/>
      <c r="H48" s="916"/>
      <c r="I48" s="822" t="s">
        <v>51</v>
      </c>
      <c r="J48" s="823" t="s">
        <v>528</v>
      </c>
      <c r="K48" s="826" t="s">
        <v>52</v>
      </c>
      <c r="L48" s="826" t="s">
        <v>52</v>
      </c>
    </row>
    <row r="49" spans="1:12" x14ac:dyDescent="0.2">
      <c r="A49" s="89"/>
      <c r="B49" s="100"/>
      <c r="C49" s="891" t="s">
        <v>353</v>
      </c>
      <c r="D49" s="140"/>
      <c r="E49" s="140"/>
      <c r="F49" s="140"/>
      <c r="G49" s="140"/>
      <c r="H49" s="916"/>
      <c r="I49" s="822" t="s">
        <v>51</v>
      </c>
      <c r="J49" s="823" t="s">
        <v>528</v>
      </c>
      <c r="K49" s="826" t="s">
        <v>52</v>
      </c>
      <c r="L49" s="826" t="s">
        <v>52</v>
      </c>
    </row>
    <row r="50" spans="1:12" x14ac:dyDescent="0.2">
      <c r="A50" s="89"/>
      <c r="B50" s="100"/>
      <c r="C50" s="891" t="s">
        <v>973</v>
      </c>
      <c r="D50" s="140"/>
      <c r="E50" s="140"/>
      <c r="F50" s="140"/>
      <c r="G50" s="140"/>
      <c r="H50" s="916"/>
      <c r="I50" s="822" t="s">
        <v>51</v>
      </c>
      <c r="J50" s="823" t="s">
        <v>528</v>
      </c>
      <c r="K50" s="826" t="s">
        <v>52</v>
      </c>
      <c r="L50" s="826" t="s">
        <v>52</v>
      </c>
    </row>
    <row r="51" spans="1:12" x14ac:dyDescent="0.2">
      <c r="A51" s="89"/>
      <c r="B51" s="100"/>
      <c r="C51" s="891" t="s">
        <v>974</v>
      </c>
      <c r="D51" s="140"/>
      <c r="E51" s="140"/>
      <c r="F51" s="140"/>
      <c r="G51" s="140"/>
      <c r="H51" s="916"/>
      <c r="I51" s="822" t="s">
        <v>51</v>
      </c>
      <c r="J51" s="823" t="s">
        <v>528</v>
      </c>
      <c r="K51" s="826" t="s">
        <v>52</v>
      </c>
      <c r="L51" s="826" t="s">
        <v>52</v>
      </c>
    </row>
    <row r="52" spans="1:12" x14ac:dyDescent="0.2">
      <c r="A52" s="89"/>
      <c r="B52" s="100"/>
      <c r="C52" s="891" t="s">
        <v>975</v>
      </c>
      <c r="D52" s="140"/>
      <c r="E52" s="140"/>
      <c r="F52" s="140"/>
      <c r="G52" s="140"/>
      <c r="H52" s="916"/>
      <c r="I52" s="822" t="s">
        <v>51</v>
      </c>
      <c r="J52" s="823" t="s">
        <v>528</v>
      </c>
      <c r="K52" s="826" t="s">
        <v>52</v>
      </c>
      <c r="L52" s="826" t="s">
        <v>52</v>
      </c>
    </row>
    <row r="53" spans="1:12" x14ac:dyDescent="0.2">
      <c r="A53" s="89"/>
      <c r="B53" s="100"/>
      <c r="C53" s="891" t="s">
        <v>976</v>
      </c>
      <c r="D53" s="141"/>
      <c r="E53" s="141"/>
      <c r="F53" s="141"/>
      <c r="G53" s="920"/>
      <c r="H53" s="921"/>
      <c r="I53" s="822" t="s">
        <v>51</v>
      </c>
      <c r="J53" s="823" t="s">
        <v>528</v>
      </c>
      <c r="K53" s="826" t="s">
        <v>52</v>
      </c>
      <c r="L53" s="826" t="s">
        <v>52</v>
      </c>
    </row>
    <row r="54" spans="1:12" x14ac:dyDescent="0.2">
      <c r="A54" s="89"/>
      <c r="B54" s="100"/>
      <c r="C54" s="917" t="s">
        <v>82</v>
      </c>
      <c r="D54" s="918"/>
      <c r="E54" s="918"/>
      <c r="F54" s="918"/>
      <c r="G54" s="139"/>
      <c r="H54" s="919"/>
      <c r="I54" s="822" t="s">
        <v>51</v>
      </c>
      <c r="J54" s="823" t="s">
        <v>528</v>
      </c>
      <c r="K54" s="826" t="s">
        <v>52</v>
      </c>
      <c r="L54" s="826" t="s">
        <v>52</v>
      </c>
    </row>
    <row r="55" spans="1:12" x14ac:dyDescent="0.2">
      <c r="A55" s="89"/>
      <c r="B55" s="100"/>
      <c r="C55" s="891" t="s">
        <v>226</v>
      </c>
      <c r="D55" s="141"/>
      <c r="E55" s="141"/>
      <c r="F55" s="141"/>
      <c r="G55" s="920"/>
      <c r="H55" s="921"/>
      <c r="I55" s="822" t="s">
        <v>51</v>
      </c>
      <c r="J55" s="823" t="s">
        <v>528</v>
      </c>
      <c r="K55" s="826" t="s">
        <v>52</v>
      </c>
      <c r="L55" s="826" t="s">
        <v>52</v>
      </c>
    </row>
    <row r="56" spans="1:12" x14ac:dyDescent="0.2">
      <c r="A56" s="89"/>
      <c r="B56" s="100"/>
      <c r="C56" s="891" t="s">
        <v>977</v>
      </c>
      <c r="D56" s="141"/>
      <c r="E56" s="141"/>
      <c r="F56" s="141"/>
      <c r="G56" s="920"/>
      <c r="H56" s="921"/>
      <c r="I56" s="822" t="s">
        <v>51</v>
      </c>
      <c r="J56" s="823" t="s">
        <v>528</v>
      </c>
      <c r="K56" s="826" t="s">
        <v>52</v>
      </c>
      <c r="L56" s="826" t="s">
        <v>52</v>
      </c>
    </row>
    <row r="57" spans="1:12" x14ac:dyDescent="0.2">
      <c r="A57" s="89"/>
      <c r="B57" s="100"/>
      <c r="C57" s="891" t="s">
        <v>978</v>
      </c>
      <c r="D57" s="141"/>
      <c r="E57" s="141"/>
      <c r="F57" s="141"/>
      <c r="G57" s="920"/>
      <c r="H57" s="921"/>
      <c r="I57" s="822" t="s">
        <v>51</v>
      </c>
      <c r="J57" s="823" t="s">
        <v>528</v>
      </c>
      <c r="K57" s="826" t="s">
        <v>52</v>
      </c>
      <c r="L57" s="826" t="s">
        <v>52</v>
      </c>
    </row>
    <row r="58" spans="1:12" x14ac:dyDescent="0.2">
      <c r="A58" s="89"/>
      <c r="B58" s="100"/>
      <c r="C58" s="891" t="s">
        <v>979</v>
      </c>
      <c r="D58" s="141"/>
      <c r="E58" s="141"/>
      <c r="F58" s="141"/>
      <c r="G58" s="920"/>
      <c r="H58" s="921"/>
      <c r="I58" s="822" t="s">
        <v>51</v>
      </c>
      <c r="J58" s="823" t="s">
        <v>528</v>
      </c>
      <c r="K58" s="826" t="s">
        <v>52</v>
      </c>
      <c r="L58" s="826" t="s">
        <v>52</v>
      </c>
    </row>
    <row r="59" spans="1:12" x14ac:dyDescent="0.2">
      <c r="A59" s="89"/>
      <c r="B59" s="100"/>
      <c r="C59" s="891" t="s">
        <v>980</v>
      </c>
      <c r="D59" s="141"/>
      <c r="E59" s="141"/>
      <c r="F59" s="141"/>
      <c r="G59" s="920"/>
      <c r="H59" s="921"/>
      <c r="I59" s="822" t="s">
        <v>51</v>
      </c>
      <c r="J59" s="823" t="s">
        <v>528</v>
      </c>
      <c r="K59" s="826" t="s">
        <v>52</v>
      </c>
      <c r="L59" s="826" t="s">
        <v>52</v>
      </c>
    </row>
    <row r="60" spans="1:12" x14ac:dyDescent="0.2">
      <c r="A60" s="89"/>
      <c r="B60" s="100"/>
      <c r="C60" s="891" t="s">
        <v>981</v>
      </c>
      <c r="D60" s="141"/>
      <c r="E60" s="141"/>
      <c r="F60" s="141"/>
      <c r="G60" s="920"/>
      <c r="H60" s="921"/>
      <c r="I60" s="822" t="s">
        <v>51</v>
      </c>
      <c r="J60" s="823" t="s">
        <v>528</v>
      </c>
      <c r="K60" s="826" t="s">
        <v>52</v>
      </c>
      <c r="L60" s="826" t="s">
        <v>52</v>
      </c>
    </row>
    <row r="61" spans="1:12" x14ac:dyDescent="0.2">
      <c r="A61" s="89"/>
      <c r="B61" s="100"/>
      <c r="C61" s="891" t="s">
        <v>982</v>
      </c>
      <c r="D61" s="141"/>
      <c r="E61" s="141"/>
      <c r="F61" s="141"/>
      <c r="G61" s="920"/>
      <c r="H61" s="921"/>
      <c r="I61" s="822" t="s">
        <v>51</v>
      </c>
      <c r="J61" s="823" t="s">
        <v>528</v>
      </c>
      <c r="K61" s="826" t="s">
        <v>52</v>
      </c>
      <c r="L61" s="826" t="s">
        <v>52</v>
      </c>
    </row>
    <row r="62" spans="1:12" x14ac:dyDescent="0.2">
      <c r="A62" s="89"/>
      <c r="B62" s="100"/>
      <c r="C62" s="917" t="s">
        <v>304</v>
      </c>
      <c r="D62" s="918"/>
      <c r="E62" s="918"/>
      <c r="F62" s="918"/>
      <c r="G62" s="139"/>
      <c r="H62" s="919"/>
      <c r="I62" s="822" t="s">
        <v>51</v>
      </c>
      <c r="J62" s="823" t="s">
        <v>528</v>
      </c>
      <c r="K62" s="826" t="s">
        <v>52</v>
      </c>
      <c r="L62" s="826" t="s">
        <v>52</v>
      </c>
    </row>
    <row r="63" spans="1:12" x14ac:dyDescent="0.2">
      <c r="A63" s="89"/>
      <c r="B63" s="100"/>
      <c r="C63" s="100"/>
      <c r="D63" s="89"/>
      <c r="E63" s="89"/>
      <c r="F63" s="89"/>
      <c r="G63" s="89"/>
      <c r="H63" s="110"/>
      <c r="I63" s="110"/>
      <c r="J63" s="111"/>
      <c r="K63" s="336"/>
      <c r="L63" s="336"/>
    </row>
    <row r="64" spans="1:12" ht="27" customHeight="1" x14ac:dyDescent="0.2">
      <c r="A64" s="89"/>
      <c r="B64" s="1278" t="s">
        <v>860</v>
      </c>
      <c r="C64" s="1279"/>
      <c r="D64" s="1279"/>
      <c r="E64" s="1279"/>
      <c r="F64" s="1279"/>
      <c r="G64" s="1279"/>
      <c r="H64" s="1280"/>
      <c r="I64" s="290" t="s">
        <v>274</v>
      </c>
      <c r="J64" s="290" t="s">
        <v>47</v>
      </c>
      <c r="K64" s="263" t="s">
        <v>455</v>
      </c>
      <c r="L64" s="837" t="s">
        <v>5</v>
      </c>
    </row>
    <row r="65" spans="1:13" x14ac:dyDescent="0.2">
      <c r="A65" s="89"/>
      <c r="B65" s="97"/>
      <c r="C65" s="149"/>
      <c r="D65" s="89"/>
      <c r="E65" s="89"/>
      <c r="F65" s="89"/>
      <c r="G65" s="89"/>
      <c r="H65" s="110"/>
      <c r="I65" s="110"/>
      <c r="J65" s="111"/>
      <c r="K65" s="336"/>
      <c r="L65" s="336"/>
    </row>
    <row r="66" spans="1:13" x14ac:dyDescent="0.2">
      <c r="A66" s="89"/>
      <c r="B66" s="135" t="s">
        <v>170</v>
      </c>
      <c r="C66" s="89"/>
      <c r="D66" s="89"/>
      <c r="E66" s="89"/>
      <c r="F66" s="89"/>
      <c r="G66" s="89"/>
      <c r="H66" s="89"/>
      <c r="I66" s="110"/>
      <c r="J66" s="111"/>
      <c r="K66" s="336"/>
      <c r="L66" s="343"/>
    </row>
    <row r="67" spans="1:13" x14ac:dyDescent="0.2">
      <c r="A67" s="89"/>
      <c r="B67" s="100" t="s">
        <v>45</v>
      </c>
      <c r="C67" s="89"/>
      <c r="D67" s="89"/>
      <c r="E67" s="89"/>
      <c r="F67" s="89"/>
      <c r="G67" s="89"/>
      <c r="H67" s="89"/>
      <c r="I67" s="110"/>
      <c r="J67" s="111"/>
      <c r="K67" s="336"/>
      <c r="L67" s="343"/>
    </row>
    <row r="68" spans="1:13" x14ac:dyDescent="0.2">
      <c r="A68" s="89"/>
      <c r="B68" s="100"/>
      <c r="C68" s="89"/>
      <c r="D68" s="89"/>
      <c r="E68" s="89"/>
      <c r="F68" s="89"/>
      <c r="G68" s="89"/>
      <c r="H68" s="89"/>
      <c r="I68" s="110"/>
      <c r="J68" s="111"/>
      <c r="K68" s="336"/>
      <c r="L68" s="343"/>
    </row>
    <row r="69" spans="1:13" x14ac:dyDescent="0.2">
      <c r="A69" s="89"/>
      <c r="B69" s="90" t="s">
        <v>81</v>
      </c>
      <c r="C69" s="89"/>
      <c r="D69" s="89"/>
      <c r="E69" s="89"/>
      <c r="F69" s="89"/>
      <c r="G69" s="89"/>
      <c r="H69" s="89"/>
      <c r="I69" s="110"/>
      <c r="J69" s="111"/>
      <c r="K69" s="336"/>
      <c r="L69" s="343"/>
      <c r="M69" s="151"/>
    </row>
    <row r="70" spans="1:13" x14ac:dyDescent="0.2">
      <c r="A70" s="89"/>
      <c r="B70" s="100"/>
      <c r="C70" s="1263" t="s">
        <v>297</v>
      </c>
      <c r="D70" s="1263"/>
      <c r="E70" s="1263"/>
      <c r="F70" s="1263"/>
      <c r="G70" s="1263"/>
      <c r="H70" s="1263"/>
      <c r="I70" s="822" t="s">
        <v>51</v>
      </c>
      <c r="J70" s="827">
        <v>617357</v>
      </c>
      <c r="K70" s="826">
        <f>L70*0.8</f>
        <v>265.60000000000002</v>
      </c>
      <c r="L70" s="826">
        <v>332</v>
      </c>
    </row>
    <row r="71" spans="1:13" ht="12.75" customHeight="1" x14ac:dyDescent="0.2">
      <c r="A71" s="89"/>
      <c r="B71" s="100"/>
      <c r="C71" s="1263" t="s">
        <v>897</v>
      </c>
      <c r="D71" s="1263"/>
      <c r="E71" s="1263"/>
      <c r="F71" s="1263"/>
      <c r="G71" s="1263"/>
      <c r="H71" s="1263"/>
      <c r="I71" s="822"/>
      <c r="J71" s="827"/>
      <c r="K71" s="826">
        <f>L71*0.8</f>
        <v>16</v>
      </c>
      <c r="L71" s="826">
        <f>2*10</f>
        <v>20</v>
      </c>
    </row>
    <row r="72" spans="1:13" s="859" customFormat="1" ht="12.75" customHeight="1" x14ac:dyDescent="0.2">
      <c r="A72" s="124"/>
      <c r="B72" s="90"/>
      <c r="C72" s="1264" t="s">
        <v>862</v>
      </c>
      <c r="D72" s="1264"/>
      <c r="E72" s="1264"/>
      <c r="F72" s="1264"/>
      <c r="G72" s="1264"/>
      <c r="H72" s="1264"/>
      <c r="I72" s="822" t="s">
        <v>51</v>
      </c>
      <c r="J72" s="857"/>
      <c r="K72" s="1146">
        <f>SUM(K70:K71)</f>
        <v>281.60000000000002</v>
      </c>
      <c r="L72" s="1146">
        <f>SUM(L70:L71)</f>
        <v>352</v>
      </c>
    </row>
    <row r="73" spans="1:13" s="869" customFormat="1" ht="12.75" customHeight="1" x14ac:dyDescent="0.2">
      <c r="A73" s="124"/>
      <c r="B73" s="90"/>
      <c r="C73" s="1087"/>
      <c r="D73" s="1087"/>
      <c r="E73" s="1087"/>
      <c r="F73" s="1087"/>
      <c r="G73" s="1087"/>
      <c r="H73" s="1087"/>
      <c r="I73" s="866"/>
      <c r="J73" s="867"/>
      <c r="K73" s="1147"/>
      <c r="L73" s="1147"/>
    </row>
    <row r="74" spans="1:13" ht="12.75" customHeight="1" x14ac:dyDescent="0.2">
      <c r="A74" s="89"/>
      <c r="B74" s="100"/>
      <c r="C74" s="1263" t="s">
        <v>298</v>
      </c>
      <c r="D74" s="1263"/>
      <c r="E74" s="1263"/>
      <c r="F74" s="1263"/>
      <c r="G74" s="1263"/>
      <c r="H74" s="1263"/>
      <c r="I74" s="822" t="s">
        <v>51</v>
      </c>
      <c r="J74" s="823">
        <v>617345</v>
      </c>
      <c r="K74" s="826">
        <f t="shared" ref="K74:K105" si="0">L74*0.8</f>
        <v>73.600000000000009</v>
      </c>
      <c r="L74" s="826">
        <v>92</v>
      </c>
    </row>
    <row r="75" spans="1:13" ht="12.75" customHeight="1" x14ac:dyDescent="0.2">
      <c r="A75" s="89"/>
      <c r="B75" s="100"/>
      <c r="C75" s="1263" t="s">
        <v>861</v>
      </c>
      <c r="D75" s="1263"/>
      <c r="E75" s="1263"/>
      <c r="F75" s="1263"/>
      <c r="G75" s="1263"/>
      <c r="H75" s="1263"/>
      <c r="I75" s="822"/>
      <c r="J75" s="823"/>
      <c r="K75" s="826">
        <f>L75*0.8</f>
        <v>24</v>
      </c>
      <c r="L75" s="826">
        <f>2*15</f>
        <v>30</v>
      </c>
    </row>
    <row r="76" spans="1:13" s="859" customFormat="1" ht="12.75" customHeight="1" x14ac:dyDescent="0.2">
      <c r="A76" s="124"/>
      <c r="B76" s="90"/>
      <c r="C76" s="1264" t="s">
        <v>864</v>
      </c>
      <c r="D76" s="1264"/>
      <c r="E76" s="1264"/>
      <c r="F76" s="1264"/>
      <c r="G76" s="1264"/>
      <c r="H76" s="1264"/>
      <c r="I76" s="822" t="s">
        <v>51</v>
      </c>
      <c r="J76" s="863"/>
      <c r="K76" s="1146">
        <f>SUM(K74:K75)</f>
        <v>97.600000000000009</v>
      </c>
      <c r="L76" s="1146">
        <f>SUM(L74:L75)</f>
        <v>122</v>
      </c>
    </row>
    <row r="77" spans="1:13" s="114" customFormat="1" ht="12.75" customHeight="1" x14ac:dyDescent="0.2">
      <c r="A77" s="89"/>
      <c r="B77" s="100"/>
      <c r="C77" s="1219"/>
      <c r="D77" s="1219"/>
      <c r="E77" s="1219"/>
      <c r="F77" s="1219"/>
      <c r="G77" s="1219"/>
      <c r="H77" s="1219"/>
      <c r="I77" s="103"/>
      <c r="J77" s="147"/>
      <c r="K77" s="347"/>
      <c r="L77" s="347"/>
    </row>
    <row r="78" spans="1:13" x14ac:dyDescent="0.2">
      <c r="A78" s="89"/>
      <c r="B78" s="100"/>
      <c r="C78" s="1263" t="s">
        <v>866</v>
      </c>
      <c r="D78" s="1263"/>
      <c r="E78" s="1263"/>
      <c r="F78" s="1263"/>
      <c r="G78" s="1263"/>
      <c r="H78" s="1263"/>
      <c r="I78" s="822" t="s">
        <v>51</v>
      </c>
      <c r="J78" s="827">
        <v>617356</v>
      </c>
      <c r="K78" s="826">
        <f t="shared" si="0"/>
        <v>51.2</v>
      </c>
      <c r="L78" s="826">
        <v>64</v>
      </c>
    </row>
    <row r="79" spans="1:13" x14ac:dyDescent="0.2">
      <c r="A79" s="89"/>
      <c r="B79" s="100"/>
      <c r="C79" s="1263" t="s">
        <v>863</v>
      </c>
      <c r="D79" s="1263"/>
      <c r="E79" s="1263"/>
      <c r="F79" s="1263"/>
      <c r="G79" s="1263"/>
      <c r="H79" s="1263"/>
      <c r="I79" s="822"/>
      <c r="J79" s="827"/>
      <c r="K79" s="826">
        <f>L79*0.8</f>
        <v>24</v>
      </c>
      <c r="L79" s="826">
        <f>2*15</f>
        <v>30</v>
      </c>
    </row>
    <row r="80" spans="1:13" s="859" customFormat="1" x14ac:dyDescent="0.2">
      <c r="A80" s="124"/>
      <c r="B80" s="90"/>
      <c r="C80" s="1264" t="s">
        <v>865</v>
      </c>
      <c r="D80" s="1264"/>
      <c r="E80" s="1264"/>
      <c r="F80" s="1264"/>
      <c r="G80" s="1264"/>
      <c r="H80" s="1264"/>
      <c r="I80" s="822" t="s">
        <v>51</v>
      </c>
      <c r="J80" s="857"/>
      <c r="K80" s="1146">
        <f>SUM(K78:K79)</f>
        <v>75.2</v>
      </c>
      <c r="L80" s="1146">
        <f>SUM(L78:L79)</f>
        <v>94</v>
      </c>
    </row>
    <row r="81" spans="1:12" s="114" customFormat="1" x14ac:dyDescent="0.2">
      <c r="A81" s="89"/>
      <c r="B81" s="100"/>
      <c r="C81" s="1219"/>
      <c r="D81" s="1219"/>
      <c r="E81" s="1219"/>
      <c r="F81" s="1219"/>
      <c r="G81" s="1219"/>
      <c r="H81" s="1219"/>
      <c r="I81" s="103"/>
      <c r="J81" s="861"/>
      <c r="K81" s="347"/>
      <c r="L81" s="347"/>
    </row>
    <row r="82" spans="1:12" x14ac:dyDescent="0.2">
      <c r="A82" s="89"/>
      <c r="B82" s="138"/>
      <c r="C82" s="1263" t="s">
        <v>299</v>
      </c>
      <c r="D82" s="1263"/>
      <c r="E82" s="1263"/>
      <c r="F82" s="1263"/>
      <c r="G82" s="1263"/>
      <c r="H82" s="1263"/>
      <c r="I82" s="822" t="s">
        <v>51</v>
      </c>
      <c r="J82" s="827" t="s">
        <v>983</v>
      </c>
      <c r="K82" s="826">
        <f t="shared" si="0"/>
        <v>202.4</v>
      </c>
      <c r="L82" s="826">
        <v>253</v>
      </c>
    </row>
    <row r="83" spans="1:12" x14ac:dyDescent="0.2">
      <c r="A83" s="89"/>
      <c r="B83" s="138"/>
      <c r="C83" s="1263" t="s">
        <v>867</v>
      </c>
      <c r="D83" s="1263"/>
      <c r="E83" s="1263"/>
      <c r="F83" s="1263"/>
      <c r="G83" s="1263"/>
      <c r="H83" s="1263"/>
      <c r="I83" s="822"/>
      <c r="J83" s="827"/>
      <c r="K83" s="826">
        <f>L83*0.8</f>
        <v>16</v>
      </c>
      <c r="L83" s="826">
        <f>2*10</f>
        <v>20</v>
      </c>
    </row>
    <row r="84" spans="1:12" s="859" customFormat="1" x14ac:dyDescent="0.2">
      <c r="A84" s="124"/>
      <c r="B84" s="864"/>
      <c r="C84" s="1264" t="s">
        <v>868</v>
      </c>
      <c r="D84" s="1264"/>
      <c r="E84" s="1264"/>
      <c r="F84" s="1264"/>
      <c r="G84" s="1264"/>
      <c r="H84" s="1264"/>
      <c r="I84" s="822" t="s">
        <v>51</v>
      </c>
      <c r="J84" s="857"/>
      <c r="K84" s="1146">
        <f>SUM(K82:K83)</f>
        <v>218.4</v>
      </c>
      <c r="L84" s="1146">
        <f>SUM(L82:L83)</f>
        <v>273</v>
      </c>
    </row>
    <row r="85" spans="1:12" s="114" customFormat="1" x14ac:dyDescent="0.2">
      <c r="A85" s="89"/>
      <c r="B85" s="138"/>
      <c r="C85" s="1219"/>
      <c r="D85" s="1219"/>
      <c r="E85" s="1219"/>
      <c r="F85" s="1219"/>
      <c r="G85" s="1219"/>
      <c r="H85" s="1219"/>
      <c r="I85" s="103"/>
      <c r="J85" s="861"/>
      <c r="K85" s="347"/>
      <c r="L85" s="347"/>
    </row>
    <row r="86" spans="1:12" x14ac:dyDescent="0.2">
      <c r="A86" s="89"/>
      <c r="B86" s="138"/>
      <c r="C86" s="1263" t="s">
        <v>300</v>
      </c>
      <c r="D86" s="1263"/>
      <c r="E86" s="1263"/>
      <c r="F86" s="1263"/>
      <c r="G86" s="1263"/>
      <c r="H86" s="1263"/>
      <c r="I86" s="822" t="s">
        <v>51</v>
      </c>
      <c r="J86" s="827">
        <v>617349</v>
      </c>
      <c r="K86" s="826">
        <f t="shared" si="0"/>
        <v>93.600000000000009</v>
      </c>
      <c r="L86" s="826">
        <v>117</v>
      </c>
    </row>
    <row r="87" spans="1:12" x14ac:dyDescent="0.2">
      <c r="A87" s="89"/>
      <c r="B87" s="138"/>
      <c r="C87" s="1297" t="s">
        <v>869</v>
      </c>
      <c r="D87" s="1297"/>
      <c r="E87" s="1297"/>
      <c r="F87" s="1297"/>
      <c r="G87" s="1297"/>
      <c r="H87" s="1297"/>
      <c r="I87" s="822"/>
      <c r="J87" s="827"/>
      <c r="K87" s="826">
        <f>L87*0.8</f>
        <v>24</v>
      </c>
      <c r="L87" s="826">
        <f>2*15</f>
        <v>30</v>
      </c>
    </row>
    <row r="88" spans="1:12" s="859" customFormat="1" x14ac:dyDescent="0.2">
      <c r="A88" s="124"/>
      <c r="B88" s="864"/>
      <c r="C88" s="1277" t="s">
        <v>870</v>
      </c>
      <c r="D88" s="1277"/>
      <c r="E88" s="1277"/>
      <c r="F88" s="1277"/>
      <c r="G88" s="1277"/>
      <c r="H88" s="1277"/>
      <c r="I88" s="822" t="s">
        <v>51</v>
      </c>
      <c r="J88" s="857"/>
      <c r="K88" s="1146">
        <f>SUM(K86:K87)</f>
        <v>117.60000000000001</v>
      </c>
      <c r="L88" s="1146">
        <f>SUM(L86:L87)</f>
        <v>147</v>
      </c>
    </row>
    <row r="89" spans="1:12" s="859" customFormat="1" x14ac:dyDescent="0.2">
      <c r="A89" s="124"/>
      <c r="B89" s="864"/>
      <c r="C89" s="865"/>
      <c r="D89" s="865"/>
      <c r="E89" s="865"/>
      <c r="F89" s="865"/>
      <c r="G89" s="865"/>
      <c r="H89" s="865"/>
      <c r="I89" s="103"/>
      <c r="J89" s="867"/>
      <c r="K89" s="1147"/>
      <c r="L89" s="1147"/>
    </row>
    <row r="90" spans="1:12" s="859" customFormat="1" x14ac:dyDescent="0.2">
      <c r="A90" s="124"/>
      <c r="B90" s="864"/>
      <c r="C90" s="865"/>
      <c r="D90" s="865"/>
      <c r="E90" s="865"/>
      <c r="F90" s="865"/>
      <c r="G90" s="865"/>
      <c r="H90" s="865"/>
      <c r="I90" s="103"/>
      <c r="J90" s="867"/>
      <c r="K90" s="1147"/>
      <c r="L90" s="1147"/>
    </row>
    <row r="91" spans="1:12" ht="27" customHeight="1" x14ac:dyDescent="0.2">
      <c r="A91" s="89"/>
      <c r="B91" s="1278" t="s">
        <v>860</v>
      </c>
      <c r="C91" s="1279"/>
      <c r="D91" s="1279"/>
      <c r="E91" s="1279"/>
      <c r="F91" s="1279"/>
      <c r="G91" s="1279"/>
      <c r="H91" s="1280"/>
      <c r="I91" s="290" t="s">
        <v>274</v>
      </c>
      <c r="J91" s="290" t="s">
        <v>47</v>
      </c>
      <c r="K91" s="263" t="s">
        <v>455</v>
      </c>
      <c r="L91" s="837" t="s">
        <v>5</v>
      </c>
    </row>
    <row r="92" spans="1:12" s="114" customFormat="1" x14ac:dyDescent="0.2">
      <c r="A92" s="89"/>
      <c r="B92" s="138"/>
      <c r="C92" s="1281"/>
      <c r="D92" s="1281"/>
      <c r="E92" s="1281"/>
      <c r="F92" s="1281"/>
      <c r="G92" s="1281"/>
      <c r="H92" s="1281"/>
      <c r="I92" s="103"/>
      <c r="J92" s="861"/>
      <c r="K92" s="347"/>
      <c r="L92" s="347"/>
    </row>
    <row r="93" spans="1:12" x14ac:dyDescent="0.2">
      <c r="A93" s="89"/>
      <c r="B93" s="138"/>
      <c r="C93" s="1263" t="s">
        <v>872</v>
      </c>
      <c r="D93" s="1263"/>
      <c r="E93" s="1263"/>
      <c r="F93" s="1263"/>
      <c r="G93" s="1263"/>
      <c r="H93" s="1263"/>
      <c r="I93" s="822" t="s">
        <v>51</v>
      </c>
      <c r="J93" s="827">
        <v>617358</v>
      </c>
      <c r="K93" s="826">
        <f t="shared" si="0"/>
        <v>53.6</v>
      </c>
      <c r="L93" s="826">
        <v>67</v>
      </c>
    </row>
    <row r="94" spans="1:12" x14ac:dyDescent="0.2">
      <c r="A94" s="89"/>
      <c r="B94" s="138"/>
      <c r="C94" s="1263" t="s">
        <v>873</v>
      </c>
      <c r="D94" s="1263"/>
      <c r="E94" s="1263"/>
      <c r="F94" s="1263"/>
      <c r="G94" s="1263"/>
      <c r="H94" s="1263"/>
      <c r="I94" s="822"/>
      <c r="J94" s="827"/>
      <c r="K94" s="826">
        <f>L94*0.8</f>
        <v>8</v>
      </c>
      <c r="L94" s="826">
        <f>2*5</f>
        <v>10</v>
      </c>
    </row>
    <row r="95" spans="1:12" s="859" customFormat="1" x14ac:dyDescent="0.2">
      <c r="A95" s="124"/>
      <c r="B95" s="864"/>
      <c r="C95" s="1264" t="s">
        <v>871</v>
      </c>
      <c r="D95" s="1264"/>
      <c r="E95" s="1264"/>
      <c r="F95" s="1264"/>
      <c r="G95" s="1264"/>
      <c r="H95" s="1264"/>
      <c r="I95" s="822" t="s">
        <v>51</v>
      </c>
      <c r="J95" s="857"/>
      <c r="K95" s="1146">
        <f>SUM(K93:K94)</f>
        <v>61.6</v>
      </c>
      <c r="L95" s="1146">
        <f>SUM(L93:L94)</f>
        <v>77</v>
      </c>
    </row>
    <row r="96" spans="1:12" s="114" customFormat="1" x14ac:dyDescent="0.2">
      <c r="A96" s="89"/>
      <c r="B96" s="138"/>
      <c r="C96" s="1219"/>
      <c r="D96" s="1219"/>
      <c r="E96" s="1219"/>
      <c r="F96" s="1219"/>
      <c r="G96" s="1219"/>
      <c r="H96" s="1219"/>
      <c r="I96" s="103"/>
      <c r="J96" s="861"/>
      <c r="K96" s="347"/>
      <c r="L96" s="347"/>
    </row>
    <row r="97" spans="1:12" x14ac:dyDescent="0.2">
      <c r="A97" s="89"/>
      <c r="B97" s="138"/>
      <c r="C97" s="1263" t="s">
        <v>301</v>
      </c>
      <c r="D97" s="1263"/>
      <c r="E97" s="1263"/>
      <c r="F97" s="1263"/>
      <c r="G97" s="1263"/>
      <c r="H97" s="1263"/>
      <c r="I97" s="822" t="s">
        <v>51</v>
      </c>
      <c r="J97" s="827">
        <v>617346</v>
      </c>
      <c r="K97" s="826">
        <f t="shared" si="0"/>
        <v>956</v>
      </c>
      <c r="L97" s="826">
        <v>1195</v>
      </c>
    </row>
    <row r="98" spans="1:12" x14ac:dyDescent="0.2">
      <c r="A98" s="89"/>
      <c r="B98" s="138"/>
      <c r="C98" s="1263" t="s">
        <v>874</v>
      </c>
      <c r="D98" s="1263"/>
      <c r="E98" s="1263"/>
      <c r="F98" s="1263"/>
      <c r="G98" s="1263"/>
      <c r="H98" s="1263"/>
      <c r="I98" s="822"/>
      <c r="J98" s="827"/>
      <c r="K98" s="826">
        <f>L98*0.8</f>
        <v>480</v>
      </c>
      <c r="L98" s="1148">
        <f>2*300</f>
        <v>600</v>
      </c>
    </row>
    <row r="99" spans="1:12" s="859" customFormat="1" x14ac:dyDescent="0.2">
      <c r="A99" s="124"/>
      <c r="B99" s="864"/>
      <c r="C99" s="1264" t="s">
        <v>875</v>
      </c>
      <c r="D99" s="1264"/>
      <c r="E99" s="1264"/>
      <c r="F99" s="1264"/>
      <c r="G99" s="1264"/>
      <c r="H99" s="1264"/>
      <c r="I99" s="822" t="s">
        <v>51</v>
      </c>
      <c r="J99" s="857"/>
      <c r="K99" s="1146">
        <f>SUM(K97:K98)</f>
        <v>1436</v>
      </c>
      <c r="L99" s="1144">
        <f>SUM(L97:L98)</f>
        <v>1795</v>
      </c>
    </row>
    <row r="100" spans="1:12" s="114" customFormat="1" x14ac:dyDescent="0.2">
      <c r="A100" s="89"/>
      <c r="B100" s="138"/>
      <c r="C100" s="1219"/>
      <c r="D100" s="1219"/>
      <c r="E100" s="1219"/>
      <c r="F100" s="1219"/>
      <c r="G100" s="1219"/>
      <c r="H100" s="1219"/>
      <c r="I100" s="103"/>
      <c r="J100" s="861"/>
      <c r="K100" s="347"/>
      <c r="L100" s="987"/>
    </row>
    <row r="101" spans="1:12" x14ac:dyDescent="0.2">
      <c r="A101" s="89"/>
      <c r="B101" s="138"/>
      <c r="C101" s="1263" t="s">
        <v>302</v>
      </c>
      <c r="D101" s="1263"/>
      <c r="E101" s="1263"/>
      <c r="F101" s="1263"/>
      <c r="G101" s="1263"/>
      <c r="H101" s="1263"/>
      <c r="I101" s="822" t="s">
        <v>51</v>
      </c>
      <c r="J101" s="827">
        <v>617347</v>
      </c>
      <c r="K101" s="826">
        <f t="shared" si="0"/>
        <v>348.8</v>
      </c>
      <c r="L101" s="1148">
        <v>436</v>
      </c>
    </row>
    <row r="102" spans="1:12" x14ac:dyDescent="0.2">
      <c r="A102" s="89"/>
      <c r="B102" s="138"/>
      <c r="C102" s="1263" t="s">
        <v>876</v>
      </c>
      <c r="D102" s="1263"/>
      <c r="E102" s="1263"/>
      <c r="F102" s="1263"/>
      <c r="G102" s="1263"/>
      <c r="H102" s="1263"/>
      <c r="I102" s="822"/>
      <c r="J102" s="827"/>
      <c r="K102" s="826">
        <f>L102*0.8</f>
        <v>192</v>
      </c>
      <c r="L102" s="1148">
        <f>2*120</f>
        <v>240</v>
      </c>
    </row>
    <row r="103" spans="1:12" s="859" customFormat="1" x14ac:dyDescent="0.2">
      <c r="A103" s="124"/>
      <c r="B103" s="864"/>
      <c r="C103" s="1264" t="s">
        <v>877</v>
      </c>
      <c r="D103" s="1264"/>
      <c r="E103" s="1264"/>
      <c r="F103" s="1264"/>
      <c r="G103" s="1264"/>
      <c r="H103" s="1264"/>
      <c r="I103" s="822" t="s">
        <v>51</v>
      </c>
      <c r="J103" s="857"/>
      <c r="K103" s="1146">
        <f>SUM(K101:K102)</f>
        <v>540.79999999999995</v>
      </c>
      <c r="L103" s="1144">
        <f>SUM(L101:L102)</f>
        <v>676</v>
      </c>
    </row>
    <row r="104" spans="1:12" s="114" customFormat="1" x14ac:dyDescent="0.2">
      <c r="A104" s="89"/>
      <c r="B104" s="138"/>
      <c r="C104" s="1219"/>
      <c r="D104" s="1219"/>
      <c r="E104" s="1219"/>
      <c r="F104" s="1219"/>
      <c r="G104" s="1219"/>
      <c r="H104" s="1219"/>
      <c r="I104" s="103"/>
      <c r="J104" s="861"/>
      <c r="K104" s="347"/>
      <c r="L104" s="987"/>
    </row>
    <row r="105" spans="1:12" ht="25.5" customHeight="1" x14ac:dyDescent="0.2">
      <c r="A105" s="89"/>
      <c r="B105" s="138"/>
      <c r="C105" s="1263" t="s">
        <v>999</v>
      </c>
      <c r="D105" s="1263"/>
      <c r="E105" s="1263"/>
      <c r="F105" s="1263"/>
      <c r="G105" s="1263"/>
      <c r="H105" s="1263"/>
      <c r="I105" s="289" t="s">
        <v>51</v>
      </c>
      <c r="J105" s="834">
        <v>625369</v>
      </c>
      <c r="K105" s="1149">
        <f t="shared" si="0"/>
        <v>400</v>
      </c>
      <c r="L105" s="1150">
        <v>500</v>
      </c>
    </row>
    <row r="106" spans="1:12" ht="12.75" customHeight="1" x14ac:dyDescent="0.2">
      <c r="A106" s="89"/>
      <c r="B106" s="138"/>
      <c r="C106" s="1263" t="s">
        <v>1000</v>
      </c>
      <c r="D106" s="1263"/>
      <c r="E106" s="1263"/>
      <c r="F106" s="1263"/>
      <c r="G106" s="1263"/>
      <c r="H106" s="1263"/>
      <c r="I106" s="289"/>
      <c r="J106" s="834"/>
      <c r="K106" s="826">
        <f>L106*0.8</f>
        <v>672</v>
      </c>
      <c r="L106" s="1150">
        <f>2*420</f>
        <v>840</v>
      </c>
    </row>
    <row r="107" spans="1:12" ht="12.75" customHeight="1" x14ac:dyDescent="0.2">
      <c r="A107" s="89"/>
      <c r="B107" s="138"/>
      <c r="C107" s="1264" t="s">
        <v>1001</v>
      </c>
      <c r="D107" s="1264"/>
      <c r="E107" s="1264"/>
      <c r="F107" s="1264"/>
      <c r="G107" s="1264"/>
      <c r="H107" s="1264"/>
      <c r="I107" s="822" t="s">
        <v>51</v>
      </c>
      <c r="J107" s="834"/>
      <c r="K107" s="1149">
        <f>SUM(K105:K106)</f>
        <v>1072</v>
      </c>
      <c r="L107" s="1149">
        <f>SUM(L105:L106)</f>
        <v>1340</v>
      </c>
    </row>
    <row r="108" spans="1:12" x14ac:dyDescent="0.2">
      <c r="A108" s="89"/>
      <c r="B108" s="138"/>
      <c r="C108" s="929"/>
      <c r="D108" s="930"/>
      <c r="E108" s="930"/>
      <c r="F108" s="930"/>
      <c r="G108" s="930"/>
      <c r="H108" s="926"/>
      <c r="I108" s="103"/>
      <c r="J108" s="147"/>
      <c r="K108" s="347"/>
      <c r="L108" s="347"/>
    </row>
    <row r="109" spans="1:12" x14ac:dyDescent="0.2">
      <c r="A109" s="89"/>
      <c r="B109" s="142"/>
      <c r="C109" s="932"/>
      <c r="D109" s="932"/>
      <c r="E109" s="932"/>
      <c r="F109" s="932"/>
      <c r="G109" s="932"/>
      <c r="H109" s="932"/>
      <c r="I109" s="143"/>
      <c r="J109" s="144"/>
      <c r="K109" s="345"/>
      <c r="L109" s="1145"/>
    </row>
    <row r="110" spans="1:12" x14ac:dyDescent="0.2">
      <c r="A110" s="89"/>
      <c r="B110" s="100"/>
      <c r="C110" s="1262" t="s">
        <v>316</v>
      </c>
      <c r="D110" s="1262"/>
      <c r="E110" s="1262"/>
      <c r="F110" s="1262"/>
      <c r="G110" s="1262"/>
      <c r="H110" s="1262"/>
      <c r="I110" s="822" t="s">
        <v>51</v>
      </c>
      <c r="J110" s="827">
        <v>619222</v>
      </c>
      <c r="K110" s="826">
        <f t="shared" ref="K110:K122" si="1">L110*0.8</f>
        <v>26.400000000000002</v>
      </c>
      <c r="L110" s="826">
        <v>33</v>
      </c>
    </row>
    <row r="111" spans="1:12" x14ac:dyDescent="0.2">
      <c r="A111" s="89"/>
      <c r="B111" s="100"/>
      <c r="C111" s="1263" t="s">
        <v>984</v>
      </c>
      <c r="D111" s="1263"/>
      <c r="E111" s="1263"/>
      <c r="F111" s="1263"/>
      <c r="G111" s="1263"/>
      <c r="H111" s="1263"/>
      <c r="I111" s="822"/>
      <c r="J111" s="827"/>
      <c r="K111" s="826">
        <f>L111*0.8</f>
        <v>16</v>
      </c>
      <c r="L111" s="826">
        <f>2*10</f>
        <v>20</v>
      </c>
    </row>
    <row r="112" spans="1:12" s="859" customFormat="1" x14ac:dyDescent="0.2">
      <c r="A112" s="124"/>
      <c r="B112" s="90"/>
      <c r="C112" s="1264" t="s">
        <v>985</v>
      </c>
      <c r="D112" s="1264"/>
      <c r="E112" s="1264"/>
      <c r="F112" s="1264"/>
      <c r="G112" s="1264"/>
      <c r="H112" s="1264"/>
      <c r="I112" s="822" t="s">
        <v>51</v>
      </c>
      <c r="J112" s="857"/>
      <c r="K112" s="1146">
        <f>SUM(K110:K111)</f>
        <v>42.400000000000006</v>
      </c>
      <c r="L112" s="1146">
        <f>SUM(L110:L111)</f>
        <v>53</v>
      </c>
    </row>
    <row r="113" spans="1:12" s="114" customFormat="1" x14ac:dyDescent="0.2">
      <c r="A113" s="89"/>
      <c r="B113" s="100"/>
      <c r="C113" s="1084"/>
      <c r="D113" s="1084"/>
      <c r="E113" s="1084"/>
      <c r="F113" s="1084"/>
      <c r="G113" s="1084"/>
      <c r="H113" s="1084"/>
      <c r="I113" s="103"/>
      <c r="J113" s="861"/>
      <c r="K113" s="347"/>
      <c r="L113" s="347"/>
    </row>
    <row r="114" spans="1:12" x14ac:dyDescent="0.2">
      <c r="A114" s="89"/>
      <c r="B114" s="100"/>
      <c r="C114" s="1262" t="s">
        <v>986</v>
      </c>
      <c r="D114" s="1262"/>
      <c r="E114" s="1262"/>
      <c r="F114" s="1262"/>
      <c r="G114" s="1262"/>
      <c r="H114" s="1262"/>
      <c r="I114" s="822" t="s">
        <v>51</v>
      </c>
      <c r="J114" s="827">
        <v>638496</v>
      </c>
      <c r="K114" s="826">
        <f t="shared" si="1"/>
        <v>172</v>
      </c>
      <c r="L114" s="826">
        <v>215</v>
      </c>
    </row>
    <row r="115" spans="1:12" x14ac:dyDescent="0.2">
      <c r="A115" s="89"/>
      <c r="B115" s="100"/>
      <c r="C115" s="1263" t="s">
        <v>987</v>
      </c>
      <c r="D115" s="1263"/>
      <c r="E115" s="1263"/>
      <c r="F115" s="1263"/>
      <c r="G115" s="1263"/>
      <c r="H115" s="1263"/>
      <c r="I115" s="822"/>
      <c r="J115" s="827"/>
      <c r="K115" s="826">
        <f>L115*0.8</f>
        <v>16</v>
      </c>
      <c r="L115" s="826">
        <f>2*10</f>
        <v>20</v>
      </c>
    </row>
    <row r="116" spans="1:12" s="859" customFormat="1" x14ac:dyDescent="0.2">
      <c r="A116" s="124"/>
      <c r="B116" s="90"/>
      <c r="C116" s="1264" t="s">
        <v>988</v>
      </c>
      <c r="D116" s="1264"/>
      <c r="E116" s="1264"/>
      <c r="F116" s="1264"/>
      <c r="G116" s="1264"/>
      <c r="H116" s="1264"/>
      <c r="I116" s="822" t="s">
        <v>51</v>
      </c>
      <c r="J116" s="857"/>
      <c r="K116" s="1146">
        <f>SUM(K114:K115)</f>
        <v>188</v>
      </c>
      <c r="L116" s="1146">
        <f>SUM(L114:L115)</f>
        <v>235</v>
      </c>
    </row>
    <row r="117" spans="1:12" s="114" customFormat="1" x14ac:dyDescent="0.2">
      <c r="A117" s="89"/>
      <c r="B117" s="100"/>
      <c r="C117" s="1084"/>
      <c r="D117" s="1084"/>
      <c r="E117" s="1084"/>
      <c r="F117" s="1084"/>
      <c r="G117" s="1084"/>
      <c r="H117" s="1084"/>
      <c r="I117" s="103"/>
      <c r="J117" s="861"/>
      <c r="K117" s="347"/>
      <c r="L117" s="347"/>
    </row>
    <row r="118" spans="1:12" x14ac:dyDescent="0.2">
      <c r="A118" s="89"/>
      <c r="B118" s="100"/>
      <c r="C118" s="1262" t="s">
        <v>303</v>
      </c>
      <c r="D118" s="1262"/>
      <c r="E118" s="1262"/>
      <c r="F118" s="1262"/>
      <c r="G118" s="1262"/>
      <c r="H118" s="1262"/>
      <c r="I118" s="822" t="s">
        <v>51</v>
      </c>
      <c r="J118" s="827">
        <v>617354</v>
      </c>
      <c r="K118" s="826">
        <f t="shared" si="1"/>
        <v>80.800000000000011</v>
      </c>
      <c r="L118" s="826">
        <v>101</v>
      </c>
    </row>
    <row r="119" spans="1:12" x14ac:dyDescent="0.2">
      <c r="A119" s="89"/>
      <c r="B119" s="100"/>
      <c r="C119" s="1263" t="s">
        <v>880</v>
      </c>
      <c r="D119" s="1263"/>
      <c r="E119" s="1263"/>
      <c r="F119" s="1263"/>
      <c r="G119" s="1263"/>
      <c r="H119" s="1263"/>
      <c r="I119" s="822"/>
      <c r="J119" s="827"/>
      <c r="K119" s="826">
        <f>L119*0.8</f>
        <v>8</v>
      </c>
      <c r="L119" s="826">
        <f>2*5</f>
        <v>10</v>
      </c>
    </row>
    <row r="120" spans="1:12" s="859" customFormat="1" x14ac:dyDescent="0.2">
      <c r="A120" s="124"/>
      <c r="B120" s="90"/>
      <c r="C120" s="1264" t="s">
        <v>881</v>
      </c>
      <c r="D120" s="1264"/>
      <c r="E120" s="1264"/>
      <c r="F120" s="1264"/>
      <c r="G120" s="1264"/>
      <c r="H120" s="1264"/>
      <c r="I120" s="822" t="s">
        <v>51</v>
      </c>
      <c r="J120" s="857"/>
      <c r="K120" s="1146">
        <f>SUM(K118:K119)</f>
        <v>88.800000000000011</v>
      </c>
      <c r="L120" s="1146">
        <f>SUM(L118:L119)</f>
        <v>111</v>
      </c>
    </row>
    <row r="121" spans="1:12" s="114" customFormat="1" x14ac:dyDescent="0.2">
      <c r="A121" s="89"/>
      <c r="B121" s="100"/>
      <c r="C121" s="1084"/>
      <c r="D121" s="1084"/>
      <c r="E121" s="1084"/>
      <c r="F121" s="1084"/>
      <c r="G121" s="1084"/>
      <c r="H121" s="1084"/>
      <c r="I121" s="103"/>
      <c r="J121" s="861"/>
      <c r="K121" s="347"/>
      <c r="L121" s="347"/>
    </row>
    <row r="122" spans="1:12" x14ac:dyDescent="0.2">
      <c r="A122" s="89"/>
      <c r="B122" s="100"/>
      <c r="C122" s="1262" t="s">
        <v>883</v>
      </c>
      <c r="D122" s="1262"/>
      <c r="E122" s="1262"/>
      <c r="F122" s="1262"/>
      <c r="G122" s="1262"/>
      <c r="H122" s="1262"/>
      <c r="I122" s="822" t="s">
        <v>51</v>
      </c>
      <c r="J122" s="827">
        <v>617353</v>
      </c>
      <c r="K122" s="826">
        <f t="shared" si="1"/>
        <v>98.4</v>
      </c>
      <c r="L122" s="826">
        <v>123</v>
      </c>
    </row>
    <row r="123" spans="1:12" x14ac:dyDescent="0.2">
      <c r="A123" s="89"/>
      <c r="B123" s="100"/>
      <c r="C123" s="1297" t="s">
        <v>882</v>
      </c>
      <c r="D123" s="1297"/>
      <c r="E123" s="1297"/>
      <c r="F123" s="1297"/>
      <c r="G123" s="1297"/>
      <c r="H123" s="1297"/>
      <c r="I123" s="822"/>
      <c r="J123" s="827"/>
      <c r="K123" s="826">
        <f>L123*0.8</f>
        <v>16</v>
      </c>
      <c r="L123" s="826">
        <f>2*10</f>
        <v>20</v>
      </c>
    </row>
    <row r="124" spans="1:12" s="859" customFormat="1" x14ac:dyDescent="0.2">
      <c r="A124" s="124"/>
      <c r="B124" s="90"/>
      <c r="C124" s="1277" t="s">
        <v>884</v>
      </c>
      <c r="D124" s="1277"/>
      <c r="E124" s="1277"/>
      <c r="F124" s="1277"/>
      <c r="G124" s="1277"/>
      <c r="H124" s="1277"/>
      <c r="I124" s="822" t="s">
        <v>51</v>
      </c>
      <c r="J124" s="857"/>
      <c r="K124" s="1146">
        <f>SUM(K122:K123)</f>
        <v>114.4</v>
      </c>
      <c r="L124" s="1146">
        <f>SUM(L122:L123)</f>
        <v>143</v>
      </c>
    </row>
    <row r="125" spans="1:12" s="859" customFormat="1" x14ac:dyDescent="0.2">
      <c r="A125" s="124"/>
      <c r="B125" s="90"/>
      <c r="C125" s="865"/>
      <c r="D125" s="865"/>
      <c r="E125" s="865"/>
      <c r="F125" s="865"/>
      <c r="G125" s="865"/>
      <c r="H125" s="865"/>
      <c r="I125" s="103"/>
      <c r="J125" s="867"/>
      <c r="K125" s="1147"/>
      <c r="L125" s="1147"/>
    </row>
    <row r="126" spans="1:12" ht="27" customHeight="1" x14ac:dyDescent="0.2">
      <c r="A126" s="89"/>
      <c r="B126" s="1278" t="s">
        <v>860</v>
      </c>
      <c r="C126" s="1279"/>
      <c r="D126" s="1279"/>
      <c r="E126" s="1279"/>
      <c r="F126" s="1279"/>
      <c r="G126" s="1279"/>
      <c r="H126" s="1280"/>
      <c r="I126" s="290" t="s">
        <v>274</v>
      </c>
      <c r="J126" s="290" t="s">
        <v>47</v>
      </c>
      <c r="K126" s="263" t="s">
        <v>455</v>
      </c>
      <c r="L126" s="837" t="s">
        <v>5</v>
      </c>
    </row>
    <row r="127" spans="1:12" x14ac:dyDescent="0.2">
      <c r="A127" s="89"/>
      <c r="B127" s="100"/>
      <c r="C127" s="860"/>
      <c r="D127" s="860"/>
      <c r="E127" s="860"/>
      <c r="F127" s="860"/>
      <c r="G127" s="860"/>
      <c r="H127" s="860"/>
      <c r="I127" s="103"/>
      <c r="J127" s="861"/>
      <c r="K127" s="347"/>
      <c r="L127" s="347"/>
    </row>
    <row r="128" spans="1:12" x14ac:dyDescent="0.2">
      <c r="A128" s="89"/>
      <c r="B128" s="90"/>
      <c r="C128" s="100"/>
      <c r="D128" s="89"/>
      <c r="E128" s="89"/>
      <c r="F128" s="89"/>
      <c r="G128" s="89"/>
      <c r="H128" s="89"/>
      <c r="I128" s="110"/>
      <c r="J128" s="111"/>
      <c r="K128" s="336"/>
      <c r="L128" s="343"/>
    </row>
    <row r="129" spans="1:12" x14ac:dyDescent="0.2">
      <c r="A129" s="89"/>
      <c r="B129" s="100"/>
      <c r="C129" s="1273" t="s">
        <v>989</v>
      </c>
      <c r="D129" s="1273"/>
      <c r="E129" s="1273"/>
      <c r="F129" s="1273"/>
      <c r="G129" s="1273"/>
      <c r="H129" s="1273"/>
      <c r="I129" s="822" t="s">
        <v>51</v>
      </c>
      <c r="J129" s="823">
        <v>638499</v>
      </c>
      <c r="K129" s="826">
        <f>L129*0.8</f>
        <v>80</v>
      </c>
      <c r="L129" s="826">
        <v>100</v>
      </c>
    </row>
    <row r="130" spans="1:12" x14ac:dyDescent="0.2">
      <c r="A130" s="89"/>
      <c r="B130" s="100"/>
      <c r="C130" s="1263" t="s">
        <v>990</v>
      </c>
      <c r="D130" s="1263"/>
      <c r="E130" s="1263"/>
      <c r="F130" s="1263"/>
      <c r="G130" s="1263"/>
      <c r="H130" s="1263"/>
      <c r="I130" s="822"/>
      <c r="J130" s="823"/>
      <c r="K130" s="826">
        <f>L130*0.8</f>
        <v>24</v>
      </c>
      <c r="L130" s="826">
        <f>2*15</f>
        <v>30</v>
      </c>
    </row>
    <row r="131" spans="1:12" x14ac:dyDescent="0.2">
      <c r="A131" s="89"/>
      <c r="B131" s="100"/>
      <c r="C131" s="1264" t="s">
        <v>991</v>
      </c>
      <c r="D131" s="1264"/>
      <c r="E131" s="1264"/>
      <c r="F131" s="1264"/>
      <c r="G131" s="1264"/>
      <c r="H131" s="1264"/>
      <c r="I131" s="822" t="s">
        <v>51</v>
      </c>
      <c r="J131" s="823"/>
      <c r="K131" s="826">
        <f>SUM(K129:K130)</f>
        <v>104</v>
      </c>
      <c r="L131" s="826">
        <f>SUM(L130)</f>
        <v>30</v>
      </c>
    </row>
    <row r="132" spans="1:12" s="114" customFormat="1" x14ac:dyDescent="0.2">
      <c r="A132" s="89"/>
      <c r="B132" s="100"/>
      <c r="C132" s="1086"/>
      <c r="D132" s="1086"/>
      <c r="E132" s="1086"/>
      <c r="F132" s="1086"/>
      <c r="G132" s="1086"/>
      <c r="H132" s="1086"/>
      <c r="I132" s="103"/>
      <c r="J132" s="147"/>
      <c r="K132" s="347"/>
      <c r="L132" s="347"/>
    </row>
    <row r="133" spans="1:12" x14ac:dyDescent="0.2">
      <c r="A133" s="89"/>
      <c r="B133" s="100"/>
      <c r="C133" s="1273" t="s">
        <v>992</v>
      </c>
      <c r="D133" s="1273"/>
      <c r="E133" s="1273"/>
      <c r="F133" s="1273"/>
      <c r="G133" s="1273"/>
      <c r="H133" s="1273"/>
      <c r="I133" s="822" t="s">
        <v>51</v>
      </c>
      <c r="J133" s="823" t="s">
        <v>993</v>
      </c>
      <c r="K133" s="826">
        <f>L133*0.8</f>
        <v>693.6</v>
      </c>
      <c r="L133" s="826">
        <v>867</v>
      </c>
    </row>
    <row r="134" spans="1:12" x14ac:dyDescent="0.2">
      <c r="A134" s="89"/>
      <c r="B134" s="100"/>
      <c r="C134" s="1263" t="s">
        <v>994</v>
      </c>
      <c r="D134" s="1263"/>
      <c r="E134" s="1263"/>
      <c r="F134" s="1263"/>
      <c r="G134" s="1263"/>
      <c r="H134" s="1263"/>
      <c r="I134" s="822"/>
      <c r="J134" s="823"/>
      <c r="K134" s="826">
        <f>L134*0.8</f>
        <v>48</v>
      </c>
      <c r="L134" s="1148">
        <f>2*30</f>
        <v>60</v>
      </c>
    </row>
    <row r="135" spans="1:12" x14ac:dyDescent="0.2">
      <c r="A135" s="89"/>
      <c r="B135" s="100"/>
      <c r="C135" s="1264" t="s">
        <v>995</v>
      </c>
      <c r="D135" s="1264"/>
      <c r="E135" s="1264"/>
      <c r="F135" s="1264"/>
      <c r="G135" s="1264"/>
      <c r="H135" s="1264"/>
      <c r="I135" s="822" t="s">
        <v>51</v>
      </c>
      <c r="J135" s="823"/>
      <c r="K135" s="826">
        <f>SUM(K131)</f>
        <v>104</v>
      </c>
      <c r="L135" s="1148">
        <f>SUM(K135)</f>
        <v>104</v>
      </c>
    </row>
    <row r="136" spans="1:12" s="114" customFormat="1" x14ac:dyDescent="0.2">
      <c r="A136" s="89"/>
      <c r="B136" s="100"/>
      <c r="C136" s="1086"/>
      <c r="D136" s="1086"/>
      <c r="E136" s="1086"/>
      <c r="F136" s="1086"/>
      <c r="G136" s="1086"/>
      <c r="H136" s="1086"/>
      <c r="I136" s="103"/>
      <c r="J136" s="147"/>
      <c r="K136" s="347"/>
      <c r="L136" s="987"/>
    </row>
    <row r="137" spans="1:12" x14ac:dyDescent="0.2">
      <c r="A137" s="89"/>
      <c r="B137" s="100"/>
      <c r="C137" s="1273" t="s">
        <v>996</v>
      </c>
      <c r="D137" s="1273"/>
      <c r="E137" s="1273"/>
      <c r="F137" s="1273"/>
      <c r="G137" s="1273"/>
      <c r="H137" s="1273"/>
      <c r="I137" s="822" t="s">
        <v>51</v>
      </c>
      <c r="J137" s="823">
        <v>629665</v>
      </c>
      <c r="K137" s="826">
        <f t="shared" ref="K137:K149" si="2">L137*0.8</f>
        <v>319.20000000000005</v>
      </c>
      <c r="L137" s="1148">
        <v>399</v>
      </c>
    </row>
    <row r="138" spans="1:12" x14ac:dyDescent="0.2">
      <c r="A138" s="89"/>
      <c r="B138" s="100"/>
      <c r="C138" s="1263" t="s">
        <v>997</v>
      </c>
      <c r="D138" s="1263"/>
      <c r="E138" s="1263"/>
      <c r="F138" s="1263"/>
      <c r="G138" s="1263"/>
      <c r="H138" s="1263"/>
      <c r="I138" s="822"/>
      <c r="J138" s="823"/>
      <c r="K138" s="826">
        <f>L138*0.8</f>
        <v>48</v>
      </c>
      <c r="L138" s="1148">
        <v>60</v>
      </c>
    </row>
    <row r="139" spans="1:12" x14ac:dyDescent="0.2">
      <c r="A139" s="89"/>
      <c r="B139" s="100"/>
      <c r="C139" s="1264" t="s">
        <v>998</v>
      </c>
      <c r="D139" s="1264"/>
      <c r="E139" s="1264"/>
      <c r="F139" s="1264"/>
      <c r="G139" s="1264"/>
      <c r="H139" s="1264"/>
      <c r="I139" s="822" t="s">
        <v>51</v>
      </c>
      <c r="J139" s="823"/>
      <c r="K139" s="826">
        <f>SUM(K137:K138)</f>
        <v>367.20000000000005</v>
      </c>
      <c r="L139" s="1148">
        <f>SUM(L137:L138)</f>
        <v>459</v>
      </c>
    </row>
    <row r="140" spans="1:12" s="114" customFormat="1" x14ac:dyDescent="0.2">
      <c r="A140" s="89"/>
      <c r="B140" s="100"/>
      <c r="C140" s="1086"/>
      <c r="D140" s="1086"/>
      <c r="E140" s="1086"/>
      <c r="F140" s="1086"/>
      <c r="G140" s="1086"/>
      <c r="H140" s="1086"/>
      <c r="I140" s="103"/>
      <c r="J140" s="147"/>
      <c r="K140" s="347"/>
      <c r="L140" s="987"/>
    </row>
    <row r="141" spans="1:12" x14ac:dyDescent="0.2">
      <c r="A141" s="89"/>
      <c r="B141" s="100"/>
      <c r="C141" s="1273" t="s">
        <v>1002</v>
      </c>
      <c r="D141" s="1273"/>
      <c r="E141" s="1273"/>
      <c r="F141" s="1273"/>
      <c r="G141" s="1273"/>
      <c r="H141" s="1273"/>
      <c r="I141" s="822" t="s">
        <v>51</v>
      </c>
      <c r="J141" s="823">
        <v>627519</v>
      </c>
      <c r="K141" s="826">
        <f t="shared" si="2"/>
        <v>640</v>
      </c>
      <c r="L141" s="1148">
        <v>800</v>
      </c>
    </row>
    <row r="142" spans="1:12" x14ac:dyDescent="0.2">
      <c r="A142" s="89"/>
      <c r="B142" s="100"/>
      <c r="C142" s="1263" t="s">
        <v>885</v>
      </c>
      <c r="D142" s="1263"/>
      <c r="E142" s="1263"/>
      <c r="F142" s="1263"/>
      <c r="G142" s="1263"/>
      <c r="H142" s="1263"/>
      <c r="I142" s="822"/>
      <c r="J142" s="823"/>
      <c r="K142" s="826">
        <f>L142*0.8</f>
        <v>240</v>
      </c>
      <c r="L142" s="1148">
        <v>300</v>
      </c>
    </row>
    <row r="143" spans="1:12" x14ac:dyDescent="0.2">
      <c r="A143" s="89"/>
      <c r="B143" s="100"/>
      <c r="C143" s="1264" t="s">
        <v>886</v>
      </c>
      <c r="D143" s="1264"/>
      <c r="E143" s="1264"/>
      <c r="F143" s="1264"/>
      <c r="G143" s="1264"/>
      <c r="H143" s="1264"/>
      <c r="I143" s="822" t="s">
        <v>51</v>
      </c>
      <c r="J143" s="823"/>
      <c r="K143" s="826">
        <f>SUM(K141:K142)</f>
        <v>880</v>
      </c>
      <c r="L143" s="1148">
        <f>SUM(L141:L142)</f>
        <v>1100</v>
      </c>
    </row>
    <row r="144" spans="1:12" s="114" customFormat="1" x14ac:dyDescent="0.2">
      <c r="A144" s="89"/>
      <c r="B144" s="100"/>
      <c r="C144" s="1086"/>
      <c r="D144" s="1086"/>
      <c r="E144" s="1086"/>
      <c r="F144" s="1086"/>
      <c r="G144" s="1086"/>
      <c r="H144" s="1086"/>
      <c r="I144" s="103"/>
      <c r="J144" s="147"/>
      <c r="K144" s="347"/>
      <c r="L144" s="987"/>
    </row>
    <row r="145" spans="1:12" x14ac:dyDescent="0.2">
      <c r="A145" s="89"/>
      <c r="B145" s="100"/>
      <c r="C145" s="1273" t="s">
        <v>305</v>
      </c>
      <c r="D145" s="1273"/>
      <c r="E145" s="1273"/>
      <c r="F145" s="1273"/>
      <c r="G145" s="1273"/>
      <c r="H145" s="1273"/>
      <c r="I145" s="822" t="s">
        <v>51</v>
      </c>
      <c r="J145" s="823">
        <v>617350</v>
      </c>
      <c r="K145" s="826">
        <f t="shared" si="2"/>
        <v>265.60000000000002</v>
      </c>
      <c r="L145" s="1148">
        <v>332</v>
      </c>
    </row>
    <row r="146" spans="1:12" x14ac:dyDescent="0.2">
      <c r="A146" s="89"/>
      <c r="B146" s="100"/>
      <c r="C146" s="1263" t="s">
        <v>887</v>
      </c>
      <c r="D146" s="1263"/>
      <c r="E146" s="1263"/>
      <c r="F146" s="1263"/>
      <c r="G146" s="1263"/>
      <c r="H146" s="1263"/>
      <c r="I146" s="822"/>
      <c r="J146" s="823"/>
      <c r="K146" s="826">
        <f>L146*0.8</f>
        <v>0</v>
      </c>
      <c r="L146" s="1148">
        <v>0</v>
      </c>
    </row>
    <row r="147" spans="1:12" x14ac:dyDescent="0.2">
      <c r="A147" s="89"/>
      <c r="B147" s="100"/>
      <c r="C147" s="1264" t="s">
        <v>888</v>
      </c>
      <c r="D147" s="1264"/>
      <c r="E147" s="1264"/>
      <c r="F147" s="1264"/>
      <c r="G147" s="1264"/>
      <c r="H147" s="1264"/>
      <c r="I147" s="822" t="s">
        <v>51</v>
      </c>
      <c r="J147" s="823"/>
      <c r="K147" s="826">
        <f>SUM(K145:K146)</f>
        <v>265.60000000000002</v>
      </c>
      <c r="L147" s="1148">
        <f>SUM(L145:L146)</f>
        <v>332</v>
      </c>
    </row>
    <row r="148" spans="1:12" s="114" customFormat="1" x14ac:dyDescent="0.2">
      <c r="A148" s="89"/>
      <c r="B148" s="100"/>
      <c r="C148" s="1086"/>
      <c r="D148" s="1086"/>
      <c r="E148" s="1086"/>
      <c r="F148" s="1086"/>
      <c r="G148" s="1086"/>
      <c r="H148" s="1086"/>
      <c r="I148" s="103"/>
      <c r="J148" s="147"/>
      <c r="K148" s="347"/>
      <c r="L148" s="987"/>
    </row>
    <row r="149" spans="1:12" x14ac:dyDescent="0.2">
      <c r="A149" s="89"/>
      <c r="B149" s="100"/>
      <c r="C149" s="1263" t="s">
        <v>306</v>
      </c>
      <c r="D149" s="1263"/>
      <c r="E149" s="1263"/>
      <c r="F149" s="1263"/>
      <c r="G149" s="1263"/>
      <c r="H149" s="1263"/>
      <c r="I149" s="822" t="s">
        <v>51</v>
      </c>
      <c r="J149" s="823">
        <v>627400</v>
      </c>
      <c r="K149" s="826">
        <f t="shared" si="2"/>
        <v>3360</v>
      </c>
      <c r="L149" s="1148">
        <v>4200</v>
      </c>
    </row>
    <row r="150" spans="1:12" x14ac:dyDescent="0.2">
      <c r="A150" s="89"/>
      <c r="B150" s="100"/>
      <c r="C150" s="1263" t="s">
        <v>889</v>
      </c>
      <c r="D150" s="1263"/>
      <c r="E150" s="1263"/>
      <c r="F150" s="1263"/>
      <c r="G150" s="1263"/>
      <c r="H150" s="1263"/>
      <c r="I150" s="822"/>
      <c r="J150" s="823"/>
      <c r="K150" s="826">
        <f>L150*0.8</f>
        <v>480</v>
      </c>
      <c r="L150" s="1148">
        <f>2*300</f>
        <v>600</v>
      </c>
    </row>
    <row r="151" spans="1:12" x14ac:dyDescent="0.2">
      <c r="A151" s="89"/>
      <c r="B151" s="100"/>
      <c r="C151" s="1264" t="s">
        <v>890</v>
      </c>
      <c r="D151" s="1264"/>
      <c r="E151" s="1264"/>
      <c r="F151" s="1264"/>
      <c r="G151" s="1264"/>
      <c r="H151" s="1264"/>
      <c r="I151" s="822" t="s">
        <v>51</v>
      </c>
      <c r="J151" s="823"/>
      <c r="K151" s="826">
        <f>SUM(K149:K150)</f>
        <v>3840</v>
      </c>
      <c r="L151" s="826">
        <f>SUM(L149:L150)</f>
        <v>4800</v>
      </c>
    </row>
    <row r="152" spans="1:12" x14ac:dyDescent="0.2">
      <c r="A152" s="89"/>
      <c r="B152" s="100"/>
      <c r="C152" s="935"/>
      <c r="D152" s="935"/>
      <c r="E152" s="935"/>
      <c r="F152" s="935"/>
      <c r="G152" s="935"/>
      <c r="H152" s="935"/>
      <c r="I152" s="154"/>
      <c r="J152" s="155"/>
      <c r="K152" s="348"/>
      <c r="L152" s="348"/>
    </row>
    <row r="153" spans="1:12" x14ac:dyDescent="0.2">
      <c r="A153" s="89"/>
      <c r="B153" s="100"/>
      <c r="C153" s="1263" t="s">
        <v>1003</v>
      </c>
      <c r="D153" s="1263"/>
      <c r="E153" s="1263"/>
      <c r="F153" s="1263"/>
      <c r="G153" s="1263"/>
      <c r="H153" s="1263"/>
      <c r="I153" s="822" t="s">
        <v>51</v>
      </c>
      <c r="J153" s="823">
        <v>638492</v>
      </c>
      <c r="K153" s="826">
        <f t="shared" ref="K153" si="3">L153*0.8</f>
        <v>84</v>
      </c>
      <c r="L153" s="1148">
        <v>105</v>
      </c>
    </row>
    <row r="154" spans="1:12" x14ac:dyDescent="0.2">
      <c r="A154" s="89"/>
      <c r="B154" s="100"/>
      <c r="C154" s="1263" t="s">
        <v>1005</v>
      </c>
      <c r="D154" s="1263"/>
      <c r="E154" s="1263"/>
      <c r="F154" s="1263"/>
      <c r="G154" s="1263"/>
      <c r="H154" s="1263"/>
      <c r="I154" s="822"/>
      <c r="J154" s="823"/>
      <c r="K154" s="826">
        <f>L154*0.8</f>
        <v>44</v>
      </c>
      <c r="L154" s="1148">
        <v>55</v>
      </c>
    </row>
    <row r="155" spans="1:12" x14ac:dyDescent="0.2">
      <c r="A155" s="89"/>
      <c r="B155" s="100"/>
      <c r="C155" s="1264" t="s">
        <v>1006</v>
      </c>
      <c r="D155" s="1264"/>
      <c r="E155" s="1264"/>
      <c r="F155" s="1264"/>
      <c r="G155" s="1264"/>
      <c r="H155" s="1264"/>
      <c r="I155" s="822" t="s">
        <v>51</v>
      </c>
      <c r="J155" s="823"/>
      <c r="K155" s="826">
        <f>SUM(K153:K154)</f>
        <v>128</v>
      </c>
      <c r="L155" s="826">
        <f>SUM(L153:L154)</f>
        <v>160</v>
      </c>
    </row>
    <row r="156" spans="1:12" x14ac:dyDescent="0.2">
      <c r="A156" s="89"/>
      <c r="B156" s="100"/>
      <c r="C156" s="935"/>
      <c r="D156" s="935"/>
      <c r="E156" s="935"/>
      <c r="F156" s="935"/>
      <c r="G156" s="935"/>
      <c r="H156" s="935"/>
      <c r="I156" s="154"/>
      <c r="J156" s="155"/>
      <c r="K156" s="348"/>
      <c r="L156" s="348"/>
    </row>
    <row r="157" spans="1:12" x14ac:dyDescent="0.2">
      <c r="A157" s="89"/>
      <c r="B157" s="100"/>
      <c r="C157" s="1263" t="s">
        <v>1004</v>
      </c>
      <c r="D157" s="1263"/>
      <c r="E157" s="1263"/>
      <c r="F157" s="1263"/>
      <c r="G157" s="1263"/>
      <c r="H157" s="1263"/>
      <c r="I157" s="822" t="s">
        <v>51</v>
      </c>
      <c r="J157" s="823">
        <v>638489</v>
      </c>
      <c r="K157" s="826">
        <f t="shared" ref="K157" si="4">L157*0.8</f>
        <v>839.2</v>
      </c>
      <c r="L157" s="1148">
        <v>1049</v>
      </c>
    </row>
    <row r="158" spans="1:12" x14ac:dyDescent="0.2">
      <c r="A158" s="89"/>
      <c r="B158" s="100"/>
      <c r="C158" s="1263" t="s">
        <v>1007</v>
      </c>
      <c r="D158" s="1263"/>
      <c r="E158" s="1263"/>
      <c r="F158" s="1263"/>
      <c r="G158" s="1263"/>
      <c r="H158" s="1263"/>
      <c r="I158" s="822"/>
      <c r="J158" s="823"/>
      <c r="K158" s="826">
        <f>L158*0.8</f>
        <v>360</v>
      </c>
      <c r="L158" s="1148">
        <v>450</v>
      </c>
    </row>
    <row r="159" spans="1:12" x14ac:dyDescent="0.2">
      <c r="A159" s="89"/>
      <c r="B159" s="100"/>
      <c r="C159" s="1264" t="s">
        <v>1008</v>
      </c>
      <c r="D159" s="1264"/>
      <c r="E159" s="1264"/>
      <c r="F159" s="1264"/>
      <c r="G159" s="1264"/>
      <c r="H159" s="1264"/>
      <c r="I159" s="822" t="s">
        <v>51</v>
      </c>
      <c r="J159" s="823"/>
      <c r="K159" s="826">
        <f>SUM(K157:K158)</f>
        <v>1199.2</v>
      </c>
      <c r="L159" s="826">
        <f>SUM(L157:L158)</f>
        <v>1499</v>
      </c>
    </row>
    <row r="160" spans="1:12" x14ac:dyDescent="0.2">
      <c r="A160" s="89"/>
      <c r="B160" s="100"/>
      <c r="C160" s="1263" t="s">
        <v>1009</v>
      </c>
      <c r="D160" s="1263"/>
      <c r="E160" s="1263"/>
      <c r="F160" s="1263"/>
      <c r="G160" s="1263"/>
      <c r="H160" s="1263"/>
      <c r="I160" s="103"/>
      <c r="J160" s="147"/>
      <c r="K160" s="347"/>
      <c r="L160" s="347"/>
    </row>
    <row r="161" spans="1:15" x14ac:dyDescent="0.2">
      <c r="A161" s="89"/>
      <c r="B161" s="100"/>
      <c r="C161" s="1263" t="s">
        <v>1010</v>
      </c>
      <c r="D161" s="1263"/>
      <c r="E161" s="1263"/>
      <c r="F161" s="1263"/>
      <c r="G161" s="1263"/>
      <c r="H161" s="1263"/>
      <c r="I161" s="103"/>
      <c r="J161" s="147"/>
      <c r="K161" s="347"/>
      <c r="L161" s="347"/>
    </row>
    <row r="162" spans="1:15" x14ac:dyDescent="0.2">
      <c r="A162" s="89"/>
      <c r="B162" s="100"/>
      <c r="C162" s="1263" t="s">
        <v>1011</v>
      </c>
      <c r="D162" s="1263"/>
      <c r="E162" s="1263"/>
      <c r="F162" s="1263"/>
      <c r="G162" s="1263"/>
      <c r="H162" s="1263"/>
      <c r="I162" s="103"/>
      <c r="J162" s="147"/>
      <c r="K162" s="347"/>
      <c r="L162" s="347"/>
    </row>
    <row r="163" spans="1:15" x14ac:dyDescent="0.2">
      <c r="A163" s="89"/>
      <c r="B163" s="100"/>
      <c r="C163" s="1263" t="s">
        <v>1012</v>
      </c>
      <c r="D163" s="1263"/>
      <c r="E163" s="1263"/>
      <c r="F163" s="1263"/>
      <c r="G163" s="1263"/>
      <c r="H163" s="1263"/>
      <c r="I163" s="103"/>
      <c r="J163" s="147"/>
      <c r="K163" s="347"/>
      <c r="L163" s="347"/>
    </row>
    <row r="164" spans="1:15" x14ac:dyDescent="0.2">
      <c r="A164" s="89"/>
      <c r="B164" s="100"/>
      <c r="C164" s="935"/>
      <c r="D164" s="935"/>
      <c r="E164" s="935"/>
      <c r="F164" s="935"/>
      <c r="G164" s="935"/>
      <c r="H164" s="935"/>
      <c r="I164" s="103"/>
      <c r="J164" s="147"/>
      <c r="K164" s="347"/>
      <c r="L164" s="347"/>
    </row>
    <row r="165" spans="1:15" x14ac:dyDescent="0.2">
      <c r="A165" s="89"/>
      <c r="B165" s="100"/>
      <c r="C165" s="1263" t="s">
        <v>1013</v>
      </c>
      <c r="D165" s="1263"/>
      <c r="E165" s="1263"/>
      <c r="F165" s="1263"/>
      <c r="G165" s="1263"/>
      <c r="H165" s="1263"/>
      <c r="I165" s="822" t="s">
        <v>51</v>
      </c>
      <c r="J165" s="823">
        <v>618709</v>
      </c>
      <c r="K165" s="826">
        <f t="shared" ref="K165" si="5">L165*0.8</f>
        <v>29.6</v>
      </c>
      <c r="L165" s="1148">
        <v>37</v>
      </c>
    </row>
    <row r="166" spans="1:15" x14ac:dyDescent="0.2">
      <c r="A166" s="89"/>
      <c r="B166" s="100"/>
      <c r="C166" s="1263" t="s">
        <v>1014</v>
      </c>
      <c r="D166" s="1263"/>
      <c r="E166" s="1263"/>
      <c r="F166" s="1263"/>
      <c r="G166" s="1263"/>
      <c r="H166" s="1263"/>
      <c r="I166" s="822"/>
      <c r="J166" s="823"/>
      <c r="K166" s="826">
        <f>L166*0.8</f>
        <v>0</v>
      </c>
      <c r="L166" s="1148">
        <v>0</v>
      </c>
    </row>
    <row r="167" spans="1:15" x14ac:dyDescent="0.2">
      <c r="A167" s="89"/>
      <c r="B167" s="100"/>
      <c r="C167" s="1264" t="s">
        <v>1015</v>
      </c>
      <c r="D167" s="1264"/>
      <c r="E167" s="1264"/>
      <c r="F167" s="1264"/>
      <c r="G167" s="1264"/>
      <c r="H167" s="1264"/>
      <c r="I167" s="822" t="s">
        <v>51</v>
      </c>
      <c r="J167" s="823"/>
      <c r="K167" s="826">
        <f>SUM(K165:K166)</f>
        <v>29.6</v>
      </c>
      <c r="L167" s="826">
        <f>SUM(L165:L166)</f>
        <v>37</v>
      </c>
    </row>
    <row r="168" spans="1:15" x14ac:dyDescent="0.2">
      <c r="A168" s="89"/>
      <c r="B168" s="100"/>
      <c r="C168" s="152"/>
      <c r="D168" s="153"/>
      <c r="E168" s="153"/>
      <c r="F168" s="153"/>
      <c r="G168" s="153"/>
      <c r="H168" s="154"/>
      <c r="I168" s="154"/>
      <c r="J168" s="155"/>
      <c r="K168" s="348"/>
      <c r="L168" s="348"/>
    </row>
    <row r="169" spans="1:15" x14ac:dyDescent="0.2">
      <c r="A169" s="89"/>
      <c r="B169" s="100"/>
      <c r="C169" s="156"/>
      <c r="D169" s="102"/>
      <c r="E169" s="102"/>
      <c r="F169" s="102"/>
      <c r="G169" s="102"/>
      <c r="H169" s="103"/>
      <c r="I169" s="103"/>
      <c r="J169" s="147"/>
      <c r="K169" s="347"/>
      <c r="L169" s="347"/>
    </row>
    <row r="170" spans="1:15" ht="27" customHeight="1" x14ac:dyDescent="0.2">
      <c r="A170" s="89"/>
      <c r="B170" s="91" t="s">
        <v>128</v>
      </c>
      <c r="C170" s="92"/>
      <c r="D170" s="92"/>
      <c r="E170" s="92"/>
      <c r="F170" s="92"/>
      <c r="G170" s="92"/>
      <c r="H170" s="93"/>
      <c r="I170" s="290" t="s">
        <v>274</v>
      </c>
      <c r="J170" s="290" t="s">
        <v>307</v>
      </c>
      <c r="K170" s="263" t="s">
        <v>455</v>
      </c>
      <c r="L170" s="837" t="s">
        <v>5</v>
      </c>
    </row>
    <row r="171" spans="1:15" x14ac:dyDescent="0.2">
      <c r="A171" s="89"/>
      <c r="B171" s="157" t="s">
        <v>308</v>
      </c>
      <c r="C171" s="98"/>
      <c r="D171" s="99"/>
      <c r="E171" s="99"/>
      <c r="F171" s="99"/>
      <c r="G171" s="99"/>
      <c r="H171" s="99"/>
      <c r="I171" s="143"/>
      <c r="J171" s="144"/>
      <c r="K171" s="345"/>
      <c r="L171" s="1145"/>
    </row>
    <row r="172" spans="1:15" x14ac:dyDescent="0.2">
      <c r="A172" s="89"/>
      <c r="B172" s="90"/>
      <c r="C172" s="1298" t="s">
        <v>309</v>
      </c>
      <c r="D172" s="1298"/>
      <c r="E172" s="1298"/>
      <c r="F172" s="1298"/>
      <c r="G172" s="1298"/>
      <c r="H172" s="1298"/>
      <c r="I172" s="822" t="s">
        <v>51</v>
      </c>
      <c r="J172" s="821">
        <v>4758</v>
      </c>
      <c r="K172" s="826">
        <f t="shared" ref="K172:K184" si="6">L172*0.8</f>
        <v>3510.4</v>
      </c>
      <c r="L172" s="1151">
        <v>4388</v>
      </c>
    </row>
    <row r="173" spans="1:15" x14ac:dyDescent="0.2">
      <c r="A173" s="89"/>
      <c r="B173" s="90"/>
      <c r="C173" s="1268" t="s">
        <v>1016</v>
      </c>
      <c r="D173" s="1268"/>
      <c r="E173" s="1268"/>
      <c r="F173" s="1268"/>
      <c r="G173" s="1268"/>
      <c r="H173" s="1268"/>
      <c r="I173" s="822" t="s">
        <v>51</v>
      </c>
      <c r="J173" s="821" t="s">
        <v>1017</v>
      </c>
      <c r="K173" s="826">
        <f t="shared" si="6"/>
        <v>790.40000000000009</v>
      </c>
      <c r="L173" s="1151">
        <v>988</v>
      </c>
    </row>
    <row r="174" spans="1:15" x14ac:dyDescent="0.2">
      <c r="A174" s="89"/>
      <c r="B174" s="90"/>
      <c r="C174" s="1268" t="s">
        <v>310</v>
      </c>
      <c r="D174" s="1268"/>
      <c r="E174" s="1268"/>
      <c r="F174" s="1268"/>
      <c r="G174" s="1268"/>
      <c r="H174" s="1268"/>
      <c r="I174" s="822" t="s">
        <v>51</v>
      </c>
      <c r="J174" s="821">
        <v>4792</v>
      </c>
      <c r="K174" s="826">
        <f t="shared" si="6"/>
        <v>4548.8</v>
      </c>
      <c r="L174" s="1151">
        <v>5686</v>
      </c>
    </row>
    <row r="175" spans="1:15" s="830" customFormat="1" x14ac:dyDescent="0.2">
      <c r="A175" s="100"/>
      <c r="B175" s="90"/>
      <c r="C175" s="1262" t="s">
        <v>891</v>
      </c>
      <c r="D175" s="1262"/>
      <c r="E175" s="1262"/>
      <c r="F175" s="1262"/>
      <c r="G175" s="1262"/>
      <c r="H175" s="1262"/>
      <c r="I175" s="823" t="s">
        <v>51</v>
      </c>
      <c r="J175" s="821" t="s">
        <v>896</v>
      </c>
      <c r="K175" s="826">
        <f t="shared" si="6"/>
        <v>832</v>
      </c>
      <c r="L175" s="1151">
        <v>1040</v>
      </c>
      <c r="M175" s="829"/>
      <c r="O175" s="112"/>
    </row>
    <row r="176" spans="1:15" s="830" customFormat="1" x14ac:dyDescent="0.2">
      <c r="A176" s="100"/>
      <c r="B176" s="90"/>
      <c r="C176" s="1262" t="s">
        <v>1018</v>
      </c>
      <c r="D176" s="1262"/>
      <c r="E176" s="1262"/>
      <c r="F176" s="1262"/>
      <c r="G176" s="1262"/>
      <c r="H176" s="1262"/>
      <c r="I176" s="823" t="s">
        <v>51</v>
      </c>
      <c r="J176" s="821" t="s">
        <v>1051</v>
      </c>
      <c r="K176" s="826">
        <f t="shared" si="6"/>
        <v>720</v>
      </c>
      <c r="L176" s="1151">
        <v>900</v>
      </c>
      <c r="M176" s="829"/>
      <c r="O176" s="112"/>
    </row>
    <row r="177" spans="1:15" s="830" customFormat="1" x14ac:dyDescent="0.2">
      <c r="A177" s="100"/>
      <c r="B177" s="90"/>
      <c r="C177" s="1262" t="s">
        <v>1019</v>
      </c>
      <c r="D177" s="1262"/>
      <c r="E177" s="1262"/>
      <c r="F177" s="1262"/>
      <c r="G177" s="1262"/>
      <c r="H177" s="1262"/>
      <c r="I177" s="823" t="s">
        <v>51</v>
      </c>
      <c r="J177" s="821" t="s">
        <v>895</v>
      </c>
      <c r="K177" s="826">
        <f t="shared" si="6"/>
        <v>266.40000000000003</v>
      </c>
      <c r="L177" s="1151">
        <v>333</v>
      </c>
      <c r="M177" s="829"/>
      <c r="O177" s="112"/>
    </row>
    <row r="178" spans="1:15" s="830" customFormat="1" x14ac:dyDescent="0.2">
      <c r="A178" s="100"/>
      <c r="B178" s="90"/>
      <c r="C178" s="1262" t="s">
        <v>1020</v>
      </c>
      <c r="D178" s="1262"/>
      <c r="E178" s="1262"/>
      <c r="F178" s="1262"/>
      <c r="G178" s="1262"/>
      <c r="H178" s="1262"/>
      <c r="I178" s="823" t="s">
        <v>51</v>
      </c>
      <c r="J178" s="821">
        <v>4870</v>
      </c>
      <c r="K178" s="826">
        <f t="shared" si="6"/>
        <v>864</v>
      </c>
      <c r="L178" s="1151">
        <v>1080</v>
      </c>
      <c r="M178" s="829"/>
      <c r="O178" s="112"/>
    </row>
    <row r="179" spans="1:15" s="830" customFormat="1" x14ac:dyDescent="0.2">
      <c r="A179" s="100"/>
      <c r="B179" s="90"/>
      <c r="C179" s="1262" t="s">
        <v>1021</v>
      </c>
      <c r="D179" s="1262"/>
      <c r="E179" s="1262"/>
      <c r="F179" s="1262"/>
      <c r="G179" s="1262"/>
      <c r="H179" s="1262"/>
      <c r="I179" s="823" t="s">
        <v>51</v>
      </c>
      <c r="J179" s="821">
        <v>4742</v>
      </c>
      <c r="K179" s="826">
        <f t="shared" si="6"/>
        <v>2041.6000000000001</v>
      </c>
      <c r="L179" s="1151">
        <v>2552</v>
      </c>
      <c r="M179" s="829"/>
      <c r="O179" s="112"/>
    </row>
    <row r="180" spans="1:15" s="830" customFormat="1" x14ac:dyDescent="0.2">
      <c r="A180" s="100"/>
      <c r="B180" s="90"/>
      <c r="C180" s="1262" t="s">
        <v>1022</v>
      </c>
      <c r="D180" s="1262"/>
      <c r="E180" s="1262"/>
      <c r="F180" s="1262"/>
      <c r="G180" s="1262"/>
      <c r="H180" s="1262"/>
      <c r="I180" s="823" t="s">
        <v>51</v>
      </c>
      <c r="J180" s="821">
        <v>4826</v>
      </c>
      <c r="K180" s="826">
        <f t="shared" si="6"/>
        <v>554.4</v>
      </c>
      <c r="L180" s="1151">
        <v>693</v>
      </c>
      <c r="M180" s="829"/>
      <c r="O180" s="112"/>
    </row>
    <row r="181" spans="1:15" s="830" customFormat="1" x14ac:dyDescent="0.2">
      <c r="A181" s="100"/>
      <c r="B181" s="90"/>
      <c r="C181" s="1262" t="s">
        <v>1023</v>
      </c>
      <c r="D181" s="1262"/>
      <c r="E181" s="1262"/>
      <c r="F181" s="1262"/>
      <c r="G181" s="1262"/>
      <c r="H181" s="1262"/>
      <c r="I181" s="823" t="s">
        <v>51</v>
      </c>
      <c r="J181" s="821">
        <v>3823</v>
      </c>
      <c r="K181" s="826">
        <f t="shared" si="6"/>
        <v>266.40000000000003</v>
      </c>
      <c r="L181" s="1151">
        <v>333</v>
      </c>
      <c r="M181" s="829"/>
      <c r="O181" s="112"/>
    </row>
    <row r="182" spans="1:15" s="830" customFormat="1" x14ac:dyDescent="0.2">
      <c r="A182" s="100"/>
      <c r="B182" s="90"/>
      <c r="C182" s="1262" t="s">
        <v>1024</v>
      </c>
      <c r="D182" s="1262"/>
      <c r="E182" s="1262"/>
      <c r="F182" s="1262"/>
      <c r="G182" s="1262"/>
      <c r="H182" s="1262"/>
      <c r="I182" s="823" t="s">
        <v>51</v>
      </c>
      <c r="J182" s="821">
        <v>4929</v>
      </c>
      <c r="K182" s="826">
        <f t="shared" si="6"/>
        <v>4730.4000000000005</v>
      </c>
      <c r="L182" s="1151">
        <v>5913</v>
      </c>
      <c r="M182" s="829"/>
      <c r="O182" s="112"/>
    </row>
    <row r="183" spans="1:15" s="830" customFormat="1" x14ac:dyDescent="0.2">
      <c r="A183" s="100"/>
      <c r="B183" s="90"/>
      <c r="C183" s="1262" t="s">
        <v>1025</v>
      </c>
      <c r="D183" s="1262"/>
      <c r="E183" s="1262"/>
      <c r="F183" s="1262"/>
      <c r="G183" s="1262"/>
      <c r="H183" s="1262"/>
      <c r="I183" s="823" t="s">
        <v>51</v>
      </c>
      <c r="J183" s="821" t="s">
        <v>1026</v>
      </c>
      <c r="K183" s="826">
        <f t="shared" si="6"/>
        <v>1152</v>
      </c>
      <c r="L183" s="1151">
        <v>1440</v>
      </c>
      <c r="M183" s="829"/>
      <c r="O183" s="112"/>
    </row>
    <row r="184" spans="1:15" s="830" customFormat="1" x14ac:dyDescent="0.2">
      <c r="A184" s="100"/>
      <c r="B184" s="90"/>
      <c r="C184" s="1262" t="s">
        <v>1027</v>
      </c>
      <c r="D184" s="1262"/>
      <c r="E184" s="1262"/>
      <c r="F184" s="1262"/>
      <c r="G184" s="1262"/>
      <c r="H184" s="1262"/>
      <c r="I184" s="823" t="s">
        <v>51</v>
      </c>
      <c r="J184" s="821">
        <v>4936</v>
      </c>
      <c r="K184" s="826">
        <f t="shared" si="6"/>
        <v>583.20000000000005</v>
      </c>
      <c r="L184" s="1151">
        <v>729</v>
      </c>
      <c r="M184" s="829"/>
      <c r="O184" s="112"/>
    </row>
    <row r="185" spans="1:15" s="830" customFormat="1" ht="11.4" x14ac:dyDescent="0.2">
      <c r="A185" s="100"/>
      <c r="B185" s="90"/>
      <c r="C185" s="127"/>
      <c r="D185" s="127"/>
      <c r="E185" s="127"/>
      <c r="F185" s="127"/>
      <c r="G185" s="127"/>
      <c r="H185" s="127"/>
      <c r="I185" s="147"/>
      <c r="J185" s="111"/>
      <c r="K185" s="336"/>
      <c r="L185" s="336"/>
      <c r="M185" s="829"/>
    </row>
    <row r="186" spans="1:15" s="830" customFormat="1" ht="11.4" x14ac:dyDescent="0.2">
      <c r="A186" s="100"/>
      <c r="B186" s="90"/>
      <c r="C186" s="127"/>
      <c r="D186" s="127"/>
      <c r="E186" s="127"/>
      <c r="F186" s="127"/>
      <c r="G186" s="127"/>
      <c r="H186" s="127"/>
      <c r="I186" s="147"/>
      <c r="J186" s="111"/>
      <c r="K186" s="336"/>
      <c r="L186" s="336"/>
      <c r="M186" s="829"/>
    </row>
    <row r="187" spans="1:15" s="51" customFormat="1" ht="12.75" customHeight="1" x14ac:dyDescent="0.2">
      <c r="A187" s="1"/>
      <c r="B187" s="1232" t="s">
        <v>461</v>
      </c>
      <c r="C187" s="1232"/>
      <c r="D187" s="1232"/>
      <c r="E187" s="1232"/>
      <c r="F187" s="1232"/>
      <c r="G187" s="1232"/>
      <c r="H187" s="1232"/>
      <c r="I187" s="1232"/>
      <c r="J187" s="1232"/>
      <c r="K187" s="1232"/>
      <c r="L187" s="1232"/>
      <c r="M187" s="270"/>
      <c r="N187" s="270"/>
    </row>
    <row r="188" spans="1:15" s="51" customFormat="1" x14ac:dyDescent="0.2">
      <c r="A188" s="1"/>
      <c r="B188" s="738" t="s">
        <v>452</v>
      </c>
      <c r="C188" s="268"/>
      <c r="D188" s="268"/>
      <c r="E188" s="268"/>
      <c r="F188" s="268"/>
      <c r="G188" s="268"/>
      <c r="H188" s="61"/>
      <c r="I188" s="61"/>
      <c r="J188" s="62"/>
      <c r="K188" s="222"/>
      <c r="L188" s="1132"/>
      <c r="M188" s="3"/>
    </row>
    <row r="189" spans="1:15" s="51" customFormat="1" ht="13.8" x14ac:dyDescent="0.25">
      <c r="A189" s="1"/>
      <c r="B189" s="108"/>
      <c r="C189" s="63"/>
      <c r="D189" s="60"/>
      <c r="E189" s="60"/>
      <c r="F189" s="60"/>
      <c r="G189" s="60"/>
      <c r="H189" s="61"/>
      <c r="I189" s="61"/>
      <c r="J189" s="62"/>
      <c r="K189" s="222"/>
      <c r="L189" s="1132"/>
      <c r="M189" s="3"/>
    </row>
    <row r="190" spans="1:15" s="51" customFormat="1" x14ac:dyDescent="0.2">
      <c r="A190" s="1"/>
      <c r="B190" s="738" t="s">
        <v>460</v>
      </c>
      <c r="C190" s="59"/>
      <c r="D190" s="60"/>
      <c r="E190" s="60"/>
      <c r="F190" s="60"/>
      <c r="G190" s="60"/>
      <c r="H190" s="61"/>
      <c r="I190" s="61"/>
      <c r="J190" s="62"/>
      <c r="K190" s="222"/>
      <c r="L190" s="1132"/>
      <c r="M190" s="3"/>
    </row>
    <row r="191" spans="1:15" x14ac:dyDescent="0.2">
      <c r="A191" s="112"/>
      <c r="I191" s="112"/>
      <c r="J191" s="112"/>
      <c r="K191" s="1152"/>
    </row>
    <row r="192" spans="1:15" x14ac:dyDescent="0.2">
      <c r="A192" s="112"/>
      <c r="I192" s="112"/>
      <c r="J192" s="112"/>
      <c r="K192" s="1152"/>
    </row>
    <row r="193" spans="1:11" x14ac:dyDescent="0.2">
      <c r="A193" s="112"/>
      <c r="I193" s="112"/>
      <c r="J193" s="112"/>
      <c r="K193" s="1152"/>
    </row>
    <row r="194" spans="1:11" x14ac:dyDescent="0.2">
      <c r="A194" s="112"/>
      <c r="I194" s="112"/>
      <c r="J194" s="112"/>
      <c r="K194" s="1152"/>
    </row>
    <row r="195" spans="1:11" x14ac:dyDescent="0.2">
      <c r="A195" s="112"/>
      <c r="I195" s="112"/>
      <c r="J195" s="112"/>
      <c r="K195" s="1152"/>
    </row>
    <row r="196" spans="1:11" x14ac:dyDescent="0.2">
      <c r="A196" s="112"/>
      <c r="I196" s="112"/>
      <c r="J196" s="112"/>
      <c r="K196" s="1152"/>
    </row>
    <row r="197" spans="1:11" x14ac:dyDescent="0.2">
      <c r="A197" s="112"/>
      <c r="I197" s="112"/>
      <c r="J197" s="112"/>
      <c r="K197" s="1152"/>
    </row>
    <row r="198" spans="1:11" x14ac:dyDescent="0.2">
      <c r="A198" s="112"/>
      <c r="I198" s="112"/>
      <c r="J198" s="112"/>
      <c r="K198" s="1152"/>
    </row>
    <row r="199" spans="1:11" x14ac:dyDescent="0.2">
      <c r="A199" s="112"/>
      <c r="I199" s="112"/>
      <c r="J199" s="112"/>
      <c r="K199" s="1152"/>
    </row>
    <row r="200" spans="1:11" x14ac:dyDescent="0.2">
      <c r="A200" s="112"/>
      <c r="I200" s="112"/>
      <c r="J200" s="112"/>
      <c r="K200" s="1152"/>
    </row>
    <row r="201" spans="1:11" x14ac:dyDescent="0.2">
      <c r="A201" s="112"/>
      <c r="I201" s="112"/>
      <c r="J201" s="112"/>
      <c r="K201" s="1152"/>
    </row>
    <row r="202" spans="1:11" x14ac:dyDescent="0.2">
      <c r="A202" s="112"/>
      <c r="I202" s="112"/>
      <c r="J202" s="112"/>
      <c r="K202" s="1152"/>
    </row>
    <row r="203" spans="1:11" x14ac:dyDescent="0.2">
      <c r="A203" s="112"/>
      <c r="I203" s="112"/>
      <c r="J203" s="112"/>
      <c r="K203" s="1152"/>
    </row>
    <row r="204" spans="1:11" x14ac:dyDescent="0.2">
      <c r="A204" s="112"/>
      <c r="I204" s="112"/>
      <c r="J204" s="112"/>
      <c r="K204" s="1152"/>
    </row>
    <row r="205" spans="1:11" x14ac:dyDescent="0.2">
      <c r="A205" s="112"/>
      <c r="I205" s="112"/>
      <c r="J205" s="112"/>
      <c r="K205" s="1152"/>
    </row>
    <row r="206" spans="1:11" x14ac:dyDescent="0.2">
      <c r="A206" s="112"/>
      <c r="I206" s="112"/>
      <c r="J206" s="112"/>
      <c r="K206" s="1152"/>
    </row>
    <row r="207" spans="1:11" x14ac:dyDescent="0.2">
      <c r="A207" s="112"/>
      <c r="I207" s="112"/>
      <c r="J207" s="112"/>
      <c r="K207" s="1152"/>
    </row>
    <row r="208" spans="1:11" x14ac:dyDescent="0.2">
      <c r="A208" s="112"/>
      <c r="I208" s="112"/>
      <c r="J208" s="112"/>
      <c r="K208" s="1152"/>
    </row>
    <row r="209" spans="1:11" x14ac:dyDescent="0.2">
      <c r="A209" s="112"/>
      <c r="I209" s="112"/>
      <c r="J209" s="112"/>
      <c r="K209" s="1152"/>
    </row>
    <row r="210" spans="1:11" x14ac:dyDescent="0.2">
      <c r="A210" s="112"/>
      <c r="I210" s="112"/>
      <c r="J210" s="112"/>
      <c r="K210" s="1152"/>
    </row>
    <row r="211" spans="1:11" x14ac:dyDescent="0.2">
      <c r="A211" s="112"/>
      <c r="I211" s="112"/>
      <c r="J211" s="112"/>
      <c r="K211" s="1152"/>
    </row>
    <row r="212" spans="1:11" x14ac:dyDescent="0.2">
      <c r="A212" s="112"/>
      <c r="I212" s="112"/>
      <c r="J212" s="112"/>
      <c r="K212" s="1152"/>
    </row>
    <row r="213" spans="1:11" x14ac:dyDescent="0.2">
      <c r="A213" s="112"/>
      <c r="I213" s="112"/>
      <c r="J213" s="112"/>
      <c r="K213" s="1152"/>
    </row>
    <row r="214" spans="1:11" x14ac:dyDescent="0.2">
      <c r="A214" s="112"/>
      <c r="I214" s="112"/>
      <c r="J214" s="112"/>
      <c r="K214" s="1152"/>
    </row>
    <row r="215" spans="1:11" x14ac:dyDescent="0.2">
      <c r="A215" s="112"/>
      <c r="I215" s="112"/>
      <c r="J215" s="112"/>
      <c r="K215" s="1152"/>
    </row>
    <row r="216" spans="1:11" x14ac:dyDescent="0.2">
      <c r="A216" s="112"/>
      <c r="I216" s="112"/>
      <c r="J216" s="112"/>
      <c r="K216" s="1152"/>
    </row>
    <row r="217" spans="1:11" x14ac:dyDescent="0.2">
      <c r="A217" s="112"/>
      <c r="I217" s="112"/>
      <c r="J217" s="112"/>
      <c r="K217" s="1152"/>
    </row>
    <row r="218" spans="1:11" x14ac:dyDescent="0.2">
      <c r="A218" s="112"/>
      <c r="I218" s="112"/>
      <c r="J218" s="112"/>
      <c r="K218" s="1152"/>
    </row>
    <row r="219" spans="1:11" x14ac:dyDescent="0.2">
      <c r="A219" s="112"/>
      <c r="I219" s="112"/>
      <c r="J219" s="112"/>
      <c r="K219" s="1152"/>
    </row>
    <row r="220" spans="1:11" x14ac:dyDescent="0.2">
      <c r="A220" s="112"/>
      <c r="I220" s="112"/>
      <c r="J220" s="112"/>
      <c r="K220" s="1152"/>
    </row>
    <row r="221" spans="1:11" x14ac:dyDescent="0.2">
      <c r="A221" s="112"/>
      <c r="I221" s="112"/>
      <c r="J221" s="112"/>
      <c r="K221" s="1152"/>
    </row>
    <row r="222" spans="1:11" x14ac:dyDescent="0.2">
      <c r="A222" s="112"/>
      <c r="I222" s="112"/>
      <c r="J222" s="112"/>
      <c r="K222" s="1152"/>
    </row>
    <row r="223" spans="1:11" x14ac:dyDescent="0.2">
      <c r="A223" s="112"/>
      <c r="I223" s="112"/>
      <c r="J223" s="112"/>
      <c r="K223" s="1152"/>
    </row>
    <row r="224" spans="1:11" x14ac:dyDescent="0.2">
      <c r="A224" s="112"/>
      <c r="I224" s="112"/>
      <c r="J224" s="112"/>
      <c r="K224" s="1152"/>
    </row>
    <row r="225" spans="1:11" x14ac:dyDescent="0.2">
      <c r="A225" s="112"/>
      <c r="I225" s="112"/>
      <c r="J225" s="112"/>
      <c r="K225" s="1152"/>
    </row>
    <row r="226" spans="1:11" x14ac:dyDescent="0.2">
      <c r="A226" s="112"/>
      <c r="I226" s="112"/>
      <c r="J226" s="112"/>
      <c r="K226" s="1152"/>
    </row>
    <row r="227" spans="1:11" x14ac:dyDescent="0.2">
      <c r="A227" s="112"/>
      <c r="I227" s="112"/>
      <c r="J227" s="112"/>
      <c r="K227" s="1152"/>
    </row>
    <row r="228" spans="1:11" x14ac:dyDescent="0.2">
      <c r="A228" s="112"/>
      <c r="I228" s="112"/>
      <c r="J228" s="112"/>
      <c r="K228" s="1152"/>
    </row>
    <row r="229" spans="1:11" x14ac:dyDescent="0.2">
      <c r="A229" s="112"/>
      <c r="I229" s="112"/>
      <c r="J229" s="112"/>
      <c r="K229" s="1152"/>
    </row>
    <row r="230" spans="1:11" x14ac:dyDescent="0.2">
      <c r="A230" s="112"/>
      <c r="I230" s="112"/>
      <c r="J230" s="112"/>
      <c r="K230" s="1152"/>
    </row>
    <row r="231" spans="1:11" x14ac:dyDescent="0.2">
      <c r="A231" s="112"/>
      <c r="I231" s="112"/>
      <c r="J231" s="112"/>
      <c r="K231" s="1152"/>
    </row>
    <row r="232" spans="1:11" x14ac:dyDescent="0.2">
      <c r="A232" s="112"/>
      <c r="I232" s="112"/>
      <c r="J232" s="112"/>
      <c r="K232" s="1152"/>
    </row>
    <row r="233" spans="1:11" x14ac:dyDescent="0.2">
      <c r="A233" s="112"/>
      <c r="I233" s="112"/>
      <c r="J233" s="112"/>
      <c r="K233" s="1152"/>
    </row>
    <row r="234" spans="1:11" x14ac:dyDescent="0.2">
      <c r="A234" s="112"/>
      <c r="I234" s="112"/>
      <c r="J234" s="112"/>
      <c r="K234" s="1152"/>
    </row>
    <row r="235" spans="1:11" x14ac:dyDescent="0.2">
      <c r="A235" s="112"/>
      <c r="I235" s="112"/>
      <c r="J235" s="112"/>
      <c r="K235" s="1152"/>
    </row>
    <row r="236" spans="1:11" x14ac:dyDescent="0.2">
      <c r="A236" s="112"/>
      <c r="I236" s="112"/>
      <c r="J236" s="112"/>
      <c r="K236" s="1152"/>
    </row>
    <row r="237" spans="1:11" x14ac:dyDescent="0.2">
      <c r="A237" s="112"/>
      <c r="I237" s="112"/>
      <c r="J237" s="112"/>
      <c r="K237" s="1152"/>
    </row>
    <row r="238" spans="1:11" x14ac:dyDescent="0.2">
      <c r="A238" s="112"/>
      <c r="I238" s="112"/>
      <c r="J238" s="112"/>
      <c r="K238" s="1152"/>
    </row>
    <row r="239" spans="1:11" x14ac:dyDescent="0.2">
      <c r="A239" s="112"/>
      <c r="I239" s="112"/>
      <c r="J239" s="112"/>
      <c r="K239" s="1152"/>
    </row>
    <row r="240" spans="1:11" x14ac:dyDescent="0.2">
      <c r="A240" s="112"/>
      <c r="I240" s="112"/>
      <c r="J240" s="112"/>
      <c r="K240" s="1152"/>
    </row>
    <row r="241" spans="1:11" x14ac:dyDescent="0.2">
      <c r="A241" s="112"/>
      <c r="I241" s="112"/>
      <c r="J241" s="112"/>
      <c r="K241" s="1152"/>
    </row>
    <row r="242" spans="1:11" x14ac:dyDescent="0.2">
      <c r="A242" s="112"/>
      <c r="I242" s="112"/>
      <c r="J242" s="112"/>
      <c r="K242" s="1152"/>
    </row>
    <row r="243" spans="1:11" x14ac:dyDescent="0.2">
      <c r="A243" s="112"/>
      <c r="I243" s="112"/>
      <c r="J243" s="112"/>
      <c r="K243" s="1152"/>
    </row>
    <row r="244" spans="1:11" x14ac:dyDescent="0.2">
      <c r="A244" s="112"/>
      <c r="I244" s="112"/>
      <c r="J244" s="112"/>
      <c r="K244" s="1152"/>
    </row>
    <row r="245" spans="1:11" x14ac:dyDescent="0.2">
      <c r="A245" s="112"/>
      <c r="I245" s="112"/>
      <c r="J245" s="112"/>
      <c r="K245" s="1152"/>
    </row>
    <row r="246" spans="1:11" x14ac:dyDescent="0.2">
      <c r="A246" s="112"/>
      <c r="I246" s="112"/>
      <c r="J246" s="112"/>
      <c r="K246" s="1152"/>
    </row>
    <row r="247" spans="1:11" x14ac:dyDescent="0.2">
      <c r="A247" s="112"/>
      <c r="I247" s="112"/>
      <c r="J247" s="112"/>
      <c r="K247" s="1152"/>
    </row>
    <row r="248" spans="1:11" x14ac:dyDescent="0.2">
      <c r="A248" s="112"/>
      <c r="I248" s="112"/>
      <c r="J248" s="112"/>
      <c r="K248" s="1152"/>
    </row>
    <row r="249" spans="1:11" x14ac:dyDescent="0.2">
      <c r="A249" s="112"/>
      <c r="I249" s="112"/>
      <c r="J249" s="112"/>
      <c r="K249" s="1152"/>
    </row>
    <row r="250" spans="1:11" x14ac:dyDescent="0.2">
      <c r="A250" s="112"/>
      <c r="I250" s="112"/>
      <c r="J250" s="112"/>
      <c r="K250" s="1152"/>
    </row>
    <row r="251" spans="1:11" x14ac:dyDescent="0.2">
      <c r="A251" s="112"/>
      <c r="I251" s="112"/>
      <c r="J251" s="112"/>
      <c r="K251" s="1152"/>
    </row>
    <row r="252" spans="1:11" x14ac:dyDescent="0.2">
      <c r="A252" s="112"/>
      <c r="I252" s="112"/>
      <c r="J252" s="112"/>
      <c r="K252" s="1152"/>
    </row>
    <row r="253" spans="1:11" x14ac:dyDescent="0.2">
      <c r="A253" s="112"/>
      <c r="I253" s="112"/>
      <c r="J253" s="112"/>
      <c r="K253" s="1152"/>
    </row>
    <row r="254" spans="1:11" x14ac:dyDescent="0.2">
      <c r="A254" s="112"/>
      <c r="I254" s="112"/>
      <c r="J254" s="112"/>
      <c r="K254" s="1152"/>
    </row>
    <row r="255" spans="1:11" x14ac:dyDescent="0.2">
      <c r="A255" s="112"/>
      <c r="I255" s="112"/>
      <c r="J255" s="112"/>
      <c r="K255" s="1152"/>
    </row>
    <row r="256" spans="1:11" x14ac:dyDescent="0.2">
      <c r="A256" s="112"/>
      <c r="I256" s="112"/>
      <c r="J256" s="112"/>
      <c r="K256" s="1152"/>
    </row>
    <row r="257" spans="1:11" x14ac:dyDescent="0.2">
      <c r="A257" s="112"/>
      <c r="I257" s="112"/>
      <c r="J257" s="112"/>
      <c r="K257" s="1152"/>
    </row>
    <row r="258" spans="1:11" x14ac:dyDescent="0.2">
      <c r="A258" s="112"/>
      <c r="I258" s="112"/>
      <c r="J258" s="112"/>
      <c r="K258" s="1152"/>
    </row>
    <row r="259" spans="1:11" x14ac:dyDescent="0.2">
      <c r="A259" s="112"/>
      <c r="I259" s="112"/>
      <c r="J259" s="112"/>
      <c r="K259" s="1152"/>
    </row>
    <row r="260" spans="1:11" x14ac:dyDescent="0.2">
      <c r="A260" s="112"/>
      <c r="I260" s="112"/>
      <c r="J260" s="112"/>
      <c r="K260" s="1152"/>
    </row>
    <row r="261" spans="1:11" x14ac:dyDescent="0.2">
      <c r="A261" s="112"/>
      <c r="I261" s="112"/>
      <c r="J261" s="112"/>
      <c r="K261" s="1152"/>
    </row>
    <row r="262" spans="1:11" x14ac:dyDescent="0.2">
      <c r="A262" s="112"/>
      <c r="I262" s="112"/>
      <c r="J262" s="112"/>
      <c r="K262" s="1152"/>
    </row>
    <row r="263" spans="1:11" x14ac:dyDescent="0.2">
      <c r="A263" s="112"/>
      <c r="I263" s="112"/>
      <c r="J263" s="112"/>
      <c r="K263" s="1152"/>
    </row>
  </sheetData>
  <mergeCells count="106">
    <mergeCell ref="C146:H146"/>
    <mergeCell ref="C147:H147"/>
    <mergeCell ref="C150:H150"/>
    <mergeCell ref="C151:H151"/>
    <mergeCell ref="C172:H172"/>
    <mergeCell ref="C153:H153"/>
    <mergeCell ref="C154:H154"/>
    <mergeCell ref="C155:H155"/>
    <mergeCell ref="C157:H157"/>
    <mergeCell ref="C158:H158"/>
    <mergeCell ref="C159:H159"/>
    <mergeCell ref="C160:H160"/>
    <mergeCell ref="C161:H161"/>
    <mergeCell ref="C162:H162"/>
    <mergeCell ref="C163:H163"/>
    <mergeCell ref="C165:H165"/>
    <mergeCell ref="C149:H149"/>
    <mergeCell ref="C120:H120"/>
    <mergeCell ref="C118:H118"/>
    <mergeCell ref="C114:H114"/>
    <mergeCell ref="C143:H143"/>
    <mergeCell ref="C123:H123"/>
    <mergeCell ref="C124:H124"/>
    <mergeCell ref="C130:H130"/>
    <mergeCell ref="C131:H131"/>
    <mergeCell ref="C134:H134"/>
    <mergeCell ref="B126:H126"/>
    <mergeCell ref="C135:H135"/>
    <mergeCell ref="C138:H138"/>
    <mergeCell ref="C139:H139"/>
    <mergeCell ref="C142:H142"/>
    <mergeCell ref="C100:H100"/>
    <mergeCell ref="C102:H102"/>
    <mergeCell ref="C103:H103"/>
    <mergeCell ref="C101:H101"/>
    <mergeCell ref="C110:H110"/>
    <mergeCell ref="C112:H112"/>
    <mergeCell ref="C115:H115"/>
    <mergeCell ref="C116:H116"/>
    <mergeCell ref="C119:H119"/>
    <mergeCell ref="B187:L187"/>
    <mergeCell ref="C174:H174"/>
    <mergeCell ref="C173:H173"/>
    <mergeCell ref="C176:H176"/>
    <mergeCell ref="C177:H177"/>
    <mergeCell ref="C175:H175"/>
    <mergeCell ref="C178:H178"/>
    <mergeCell ref="C183:H183"/>
    <mergeCell ref="C184:H184"/>
    <mergeCell ref="C41:H41"/>
    <mergeCell ref="C40:H40"/>
    <mergeCell ref="C105:H105"/>
    <mergeCell ref="C86:H86"/>
    <mergeCell ref="C82:H82"/>
    <mergeCell ref="C42:H42"/>
    <mergeCell ref="C78:H78"/>
    <mergeCell ref="C74:H74"/>
    <mergeCell ref="C70:H70"/>
    <mergeCell ref="C77:H77"/>
    <mergeCell ref="C76:H76"/>
    <mergeCell ref="C75:H75"/>
    <mergeCell ref="C79:H79"/>
    <mergeCell ref="C80:H80"/>
    <mergeCell ref="C81:H81"/>
    <mergeCell ref="C83:H83"/>
    <mergeCell ref="C84:H84"/>
    <mergeCell ref="C85:H85"/>
    <mergeCell ref="C87:H87"/>
    <mergeCell ref="C88:H88"/>
    <mergeCell ref="C92:H92"/>
    <mergeCell ref="C94:H94"/>
    <mergeCell ref="C95:H95"/>
    <mergeCell ref="B91:H91"/>
    <mergeCell ref="G3:I3"/>
    <mergeCell ref="G4:I4"/>
    <mergeCell ref="G5:I5"/>
    <mergeCell ref="G7:J7"/>
    <mergeCell ref="C33:H33"/>
    <mergeCell ref="B10:I10"/>
    <mergeCell ref="B11:I11"/>
    <mergeCell ref="B12:I12"/>
    <mergeCell ref="C36:H36"/>
    <mergeCell ref="C145:H145"/>
    <mergeCell ref="C141:H141"/>
    <mergeCell ref="C137:H137"/>
    <mergeCell ref="C133:H133"/>
    <mergeCell ref="C129:H129"/>
    <mergeCell ref="C122:H122"/>
    <mergeCell ref="B64:H64"/>
    <mergeCell ref="C71:H71"/>
    <mergeCell ref="C182:H182"/>
    <mergeCell ref="C166:H166"/>
    <mergeCell ref="C167:H167"/>
    <mergeCell ref="C179:H179"/>
    <mergeCell ref="C180:H180"/>
    <mergeCell ref="C181:H181"/>
    <mergeCell ref="C72:H72"/>
    <mergeCell ref="C96:H96"/>
    <mergeCell ref="C104:H104"/>
    <mergeCell ref="C97:H97"/>
    <mergeCell ref="C93:H93"/>
    <mergeCell ref="C106:H106"/>
    <mergeCell ref="C107:H107"/>
    <mergeCell ref="C111:H111"/>
    <mergeCell ref="C98:H98"/>
    <mergeCell ref="C99:H99"/>
  </mergeCells>
  <pageMargins left="0.7" right="0.1" top="0.75" bottom="0.75" header="0.3" footer="0.3"/>
  <pageSetup scale="80" fitToHeight="2" orientation="portrait" r:id="rId1"/>
  <headerFooter>
    <oddFooter>&amp;LConfidential Property of E-Z-GO Division of Textron Inc.&amp;RPage&amp;P</oddFooter>
  </headerFooter>
  <rowBreaks count="2" manualBreakCount="2">
    <brk id="90" max="16383" man="1"/>
    <brk id="169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219"/>
  <sheetViews>
    <sheetView topLeftCell="A145" zoomScaleNormal="100" zoomScaleSheetLayoutView="90" workbookViewId="0">
      <selection activeCell="P162" sqref="P162"/>
    </sheetView>
  </sheetViews>
  <sheetFormatPr defaultColWidth="9.109375" defaultRowHeight="12.6" x14ac:dyDescent="0.2"/>
  <cols>
    <col min="1" max="1" width="3.44140625" style="5" customWidth="1"/>
    <col min="2" max="3" width="9.109375" style="51"/>
    <col min="4" max="4" width="11.6640625" style="51" customWidth="1"/>
    <col min="5" max="6" width="12.5546875" style="51" customWidth="1"/>
    <col min="7" max="7" width="9.109375" style="51"/>
    <col min="8" max="8" width="8" style="51" customWidth="1"/>
    <col min="9" max="13" width="5.109375" style="51" customWidth="1"/>
    <col min="14" max="14" width="2.6640625" style="4" customWidth="1"/>
    <col min="15" max="15" width="14.88671875" style="4" customWidth="1"/>
    <col min="16" max="16" width="12.6640625" style="231" customWidth="1"/>
    <col min="17" max="17" width="12.6640625" style="238" customWidth="1"/>
    <col min="18" max="18" width="4.109375" style="51" customWidth="1"/>
    <col min="19" max="16384" width="9.109375" style="51"/>
  </cols>
  <sheetData>
    <row r="1" spans="1:18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20"/>
      <c r="Q1" s="225"/>
      <c r="R1" s="1"/>
    </row>
    <row r="2" spans="1:1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P2" s="221"/>
      <c r="Q2" s="232"/>
      <c r="R2" s="5"/>
    </row>
    <row r="3" spans="1:18" ht="17.399999999999999" x14ac:dyDescent="0.3">
      <c r="A3" s="1"/>
      <c r="B3" s="1"/>
      <c r="C3" s="1"/>
      <c r="D3" s="1"/>
      <c r="E3" s="3"/>
      <c r="F3" s="1"/>
      <c r="G3" s="1189" t="s">
        <v>1217</v>
      </c>
      <c r="H3" s="1189"/>
      <c r="I3" s="1189"/>
      <c r="J3" s="1189"/>
      <c r="K3" s="1189"/>
      <c r="L3" s="1189"/>
      <c r="M3" s="1"/>
      <c r="N3" s="2"/>
      <c r="O3" s="2"/>
      <c r="P3" s="220"/>
      <c r="Q3" s="225"/>
      <c r="R3" s="1"/>
    </row>
    <row r="4" spans="1:18" ht="15" customHeight="1" x14ac:dyDescent="0.3">
      <c r="A4" s="1"/>
      <c r="B4" s="1"/>
      <c r="C4" s="1"/>
      <c r="D4" s="1"/>
      <c r="E4" s="3"/>
      <c r="F4" s="6"/>
      <c r="G4" s="1190" t="s">
        <v>0</v>
      </c>
      <c r="H4" s="1190"/>
      <c r="I4" s="1190"/>
      <c r="J4" s="1190"/>
      <c r="K4" s="1190"/>
      <c r="L4" s="1190"/>
      <c r="M4" s="9"/>
      <c r="N4" s="2"/>
      <c r="O4" s="10"/>
      <c r="P4" s="222"/>
      <c r="Q4" s="233" t="s">
        <v>1</v>
      </c>
      <c r="R4" s="1"/>
    </row>
    <row r="5" spans="1:18" ht="13.2" thickBot="1" x14ac:dyDescent="0.25">
      <c r="A5" s="1"/>
      <c r="B5" s="1"/>
      <c r="C5" s="1"/>
      <c r="D5" s="1"/>
      <c r="E5" s="3"/>
      <c r="F5" s="6"/>
      <c r="G5" s="1305" t="s">
        <v>941</v>
      </c>
      <c r="H5" s="1305"/>
      <c r="I5" s="1305"/>
      <c r="J5" s="1305"/>
      <c r="K5" s="1305"/>
      <c r="L5" s="1305"/>
      <c r="M5" s="12"/>
      <c r="N5" s="2"/>
      <c r="O5" s="10"/>
      <c r="P5" s="222"/>
      <c r="Q5" s="233" t="s">
        <v>2</v>
      </c>
      <c r="R5" s="1"/>
    </row>
    <row r="6" spans="1:18" x14ac:dyDescent="0.2">
      <c r="A6" s="1"/>
      <c r="B6" s="1"/>
      <c r="C6" s="1"/>
      <c r="D6" s="1"/>
      <c r="E6" s="6"/>
      <c r="F6" s="6"/>
      <c r="G6" s="1192" t="s">
        <v>967</v>
      </c>
      <c r="H6" s="1193"/>
      <c r="I6" s="1193"/>
      <c r="J6" s="1193"/>
      <c r="K6" s="1193"/>
      <c r="L6" s="1194"/>
      <c r="M6" s="13"/>
      <c r="N6" s="2"/>
      <c r="O6" s="2"/>
      <c r="P6" s="220"/>
      <c r="Q6" s="225"/>
      <c r="R6" s="1"/>
    </row>
    <row r="7" spans="1:18" ht="12.75" customHeight="1" thickBot="1" x14ac:dyDescent="0.25">
      <c r="A7" s="1"/>
      <c r="B7" s="1"/>
      <c r="C7" s="1"/>
      <c r="D7" s="1"/>
      <c r="E7" s="1"/>
      <c r="F7" s="1"/>
      <c r="G7" s="1195"/>
      <c r="H7" s="1196"/>
      <c r="I7" s="1196"/>
      <c r="J7" s="1196"/>
      <c r="K7" s="1196"/>
      <c r="L7" s="1197"/>
      <c r="M7" s="1"/>
      <c r="N7" s="2"/>
      <c r="O7" s="2"/>
      <c r="P7" s="220"/>
      <c r="Q7" s="225"/>
      <c r="R7" s="1"/>
    </row>
    <row r="8" spans="1:18" ht="24" customHeight="1" x14ac:dyDescent="0.2">
      <c r="B8" s="14" t="s">
        <v>320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6"/>
      <c r="O8" s="246" t="s">
        <v>4</v>
      </c>
      <c r="P8" s="263" t="s">
        <v>455</v>
      </c>
      <c r="Q8" s="247" t="s">
        <v>5</v>
      </c>
      <c r="R8" s="1"/>
    </row>
    <row r="9" spans="1:18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  <c r="O9" s="2"/>
      <c r="P9" s="220"/>
      <c r="Q9" s="220"/>
      <c r="R9" s="1"/>
    </row>
    <row r="10" spans="1:18" x14ac:dyDescent="0.2">
      <c r="A10" s="1"/>
      <c r="B10" s="242" t="s">
        <v>839</v>
      </c>
      <c r="C10" s="241"/>
      <c r="D10" s="241"/>
      <c r="E10" s="241"/>
      <c r="F10" s="241"/>
      <c r="G10" s="241"/>
      <c r="H10" s="241"/>
      <c r="I10" s="241"/>
      <c r="J10" s="241"/>
      <c r="K10" s="241"/>
      <c r="L10" s="241"/>
      <c r="M10" s="241"/>
      <c r="N10" s="243"/>
      <c r="O10" s="265">
        <v>618840</v>
      </c>
      <c r="P10" s="245">
        <f>Q10*0.7</f>
        <v>6022.0999999999995</v>
      </c>
      <c r="Q10" s="245">
        <v>8603</v>
      </c>
      <c r="R10" s="1"/>
    </row>
    <row r="11" spans="1:18" x14ac:dyDescent="0.2">
      <c r="A11" s="1"/>
      <c r="B11" s="18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2"/>
      <c r="O11" s="19"/>
      <c r="P11" s="223"/>
      <c r="Q11" s="234"/>
      <c r="R11" s="1"/>
    </row>
    <row r="12" spans="1:18" x14ac:dyDescent="0.2">
      <c r="A12" s="1"/>
      <c r="B12" s="20" t="s">
        <v>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  <c r="O12" s="19"/>
      <c r="P12" s="223"/>
      <c r="Q12" s="223"/>
      <c r="R12" s="1"/>
    </row>
    <row r="13" spans="1:18" x14ac:dyDescent="0.2">
      <c r="A13" s="1"/>
      <c r="B13" s="21" t="s">
        <v>8</v>
      </c>
      <c r="C13" s="1"/>
      <c r="D13" s="22" t="s">
        <v>9</v>
      </c>
      <c r="E13" s="1"/>
      <c r="F13" s="1"/>
      <c r="G13" s="1"/>
      <c r="H13" s="21"/>
      <c r="I13" s="21" t="s">
        <v>14</v>
      </c>
      <c r="J13" s="1"/>
      <c r="K13" s="1"/>
      <c r="L13" s="23"/>
      <c r="M13" s="23"/>
      <c r="N13" s="23" t="s">
        <v>11</v>
      </c>
      <c r="O13" s="12"/>
      <c r="P13" s="224"/>
      <c r="Q13" s="224"/>
      <c r="R13" s="1"/>
    </row>
    <row r="14" spans="1:18" x14ac:dyDescent="0.2">
      <c r="A14" s="1"/>
      <c r="B14" s="21" t="s">
        <v>12</v>
      </c>
      <c r="C14" s="1"/>
      <c r="D14" s="25" t="s">
        <v>321</v>
      </c>
      <c r="E14" s="1"/>
      <c r="F14" s="1"/>
      <c r="G14" s="1"/>
      <c r="H14" s="21"/>
      <c r="I14" s="21" t="s">
        <v>17</v>
      </c>
      <c r="J14" s="1"/>
      <c r="K14" s="1"/>
      <c r="L14" s="23"/>
      <c r="M14" s="23"/>
      <c r="N14" s="23" t="s">
        <v>18</v>
      </c>
      <c r="O14" s="12"/>
      <c r="P14" s="224"/>
      <c r="Q14" s="224"/>
      <c r="R14" s="1"/>
    </row>
    <row r="15" spans="1:18" x14ac:dyDescent="0.2">
      <c r="A15" s="1"/>
      <c r="B15" s="21" t="s">
        <v>15</v>
      </c>
      <c r="C15" s="1"/>
      <c r="D15" s="22" t="s">
        <v>322</v>
      </c>
      <c r="E15" s="1"/>
      <c r="F15" s="1"/>
      <c r="G15" s="1"/>
      <c r="H15" s="21"/>
      <c r="I15" s="21" t="s">
        <v>323</v>
      </c>
      <c r="J15" s="6"/>
      <c r="K15" s="6"/>
      <c r="L15" s="23"/>
      <c r="M15" s="23"/>
      <c r="N15" s="23" t="s">
        <v>324</v>
      </c>
      <c r="O15" s="12"/>
      <c r="P15" s="224"/>
      <c r="Q15" s="224"/>
      <c r="R15" s="1"/>
    </row>
    <row r="16" spans="1:18" x14ac:dyDescent="0.2">
      <c r="A16" s="1"/>
      <c r="B16" s="21" t="s">
        <v>19</v>
      </c>
      <c r="C16" s="1"/>
      <c r="D16" s="22" t="s">
        <v>325</v>
      </c>
      <c r="E16" s="1"/>
      <c r="F16" s="1"/>
      <c r="G16" s="1"/>
      <c r="H16" s="21"/>
      <c r="I16" s="21" t="s">
        <v>326</v>
      </c>
      <c r="J16" s="6"/>
      <c r="K16" s="6"/>
      <c r="L16" s="23"/>
      <c r="M16" s="23"/>
      <c r="N16" s="23" t="s">
        <v>327</v>
      </c>
      <c r="O16" s="12"/>
      <c r="P16" s="224"/>
      <c r="Q16" s="224"/>
      <c r="R16" s="1"/>
    </row>
    <row r="17" spans="1:18" x14ac:dyDescent="0.2">
      <c r="A17" s="1"/>
      <c r="B17" s="21" t="s">
        <v>22</v>
      </c>
      <c r="C17" s="1"/>
      <c r="D17" s="22" t="s">
        <v>160</v>
      </c>
      <c r="E17" s="1"/>
      <c r="F17" s="1"/>
      <c r="G17" s="1"/>
      <c r="H17" s="21"/>
      <c r="I17" s="21" t="s">
        <v>24</v>
      </c>
      <c r="J17" s="1"/>
      <c r="K17" s="1"/>
      <c r="L17" s="22"/>
      <c r="M17" s="22"/>
      <c r="N17" s="22" t="s">
        <v>163</v>
      </c>
      <c r="O17" s="12"/>
      <c r="P17" s="224"/>
      <c r="Q17" s="224"/>
      <c r="R17" s="1"/>
    </row>
    <row r="18" spans="1:18" x14ac:dyDescent="0.2">
      <c r="A18" s="1"/>
      <c r="B18" s="21" t="s">
        <v>25</v>
      </c>
      <c r="C18" s="1"/>
      <c r="D18" s="23" t="s">
        <v>26</v>
      </c>
      <c r="E18" s="1"/>
      <c r="F18" s="1"/>
      <c r="G18" s="1"/>
      <c r="H18" s="21"/>
      <c r="I18" s="21" t="s">
        <v>228</v>
      </c>
      <c r="J18" s="1"/>
      <c r="K18" s="1"/>
      <c r="L18" s="22"/>
      <c r="M18" s="22"/>
      <c r="N18" s="22" t="s">
        <v>1221</v>
      </c>
      <c r="O18" s="12"/>
      <c r="P18" s="224"/>
      <c r="Q18" s="224"/>
      <c r="R18" s="1"/>
    </row>
    <row r="19" spans="1:18" x14ac:dyDescent="0.2">
      <c r="A19" s="1"/>
      <c r="B19" s="21" t="s">
        <v>28</v>
      </c>
      <c r="C19" s="1"/>
      <c r="D19" s="22" t="s">
        <v>328</v>
      </c>
      <c r="E19" s="1"/>
      <c r="F19" s="1"/>
      <c r="G19" s="1"/>
      <c r="H19" s="21"/>
      <c r="I19" s="21" t="s">
        <v>329</v>
      </c>
      <c r="J19" s="1"/>
      <c r="K19" s="1"/>
      <c r="L19" s="22"/>
      <c r="M19" s="22"/>
      <c r="N19" s="22" t="s">
        <v>330</v>
      </c>
      <c r="O19" s="12"/>
      <c r="P19" s="224"/>
      <c r="Q19" s="224"/>
      <c r="R19" s="1"/>
    </row>
    <row r="20" spans="1:18" x14ac:dyDescent="0.2">
      <c r="A20" s="1"/>
      <c r="B20" s="21" t="s">
        <v>312</v>
      </c>
      <c r="C20" s="1"/>
      <c r="D20" s="22" t="s">
        <v>331</v>
      </c>
      <c r="E20" s="1"/>
      <c r="F20" s="1"/>
      <c r="G20" s="1"/>
      <c r="H20" s="21"/>
      <c r="I20" s="21" t="s">
        <v>29</v>
      </c>
      <c r="J20" s="1"/>
      <c r="K20" s="1"/>
      <c r="L20" s="23"/>
      <c r="M20" s="23"/>
      <c r="N20" s="23" t="s">
        <v>332</v>
      </c>
      <c r="O20" s="12"/>
      <c r="P20" s="224"/>
      <c r="Q20" s="224"/>
      <c r="R20" s="1"/>
    </row>
    <row r="21" spans="1:18" x14ac:dyDescent="0.2">
      <c r="A21" s="1"/>
      <c r="B21" s="21" t="s">
        <v>10</v>
      </c>
      <c r="C21" s="1"/>
      <c r="D21" s="23" t="s">
        <v>11</v>
      </c>
      <c r="E21" s="23"/>
      <c r="F21" s="23"/>
      <c r="G21" s="1"/>
      <c r="H21" s="21"/>
      <c r="I21" s="1"/>
      <c r="J21" s="1"/>
      <c r="K21" s="1"/>
      <c r="L21" s="23"/>
      <c r="M21" s="1"/>
      <c r="N21" s="23"/>
      <c r="O21" s="12"/>
      <c r="P21" s="224"/>
      <c r="Q21" s="224"/>
      <c r="R21" s="1"/>
    </row>
    <row r="22" spans="1:18" x14ac:dyDescent="0.2">
      <c r="A22" s="1"/>
      <c r="B22" s="21"/>
      <c r="C22" s="1"/>
      <c r="D22" s="22"/>
      <c r="E22" s="1"/>
      <c r="F22" s="1"/>
      <c r="G22" s="1"/>
      <c r="H22" s="1"/>
      <c r="I22" s="1"/>
      <c r="J22" s="1"/>
      <c r="K22" s="1"/>
      <c r="L22" s="1"/>
      <c r="M22" s="1"/>
      <c r="N22" s="2"/>
      <c r="O22" s="12"/>
      <c r="P22" s="224"/>
      <c r="Q22" s="224"/>
      <c r="R22" s="1"/>
    </row>
    <row r="23" spans="1:18" x14ac:dyDescent="0.2">
      <c r="A23" s="1"/>
      <c r="B23" s="242" t="s">
        <v>840</v>
      </c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8"/>
      <c r="N23" s="244"/>
      <c r="O23" s="265">
        <v>618841</v>
      </c>
      <c r="P23" s="245">
        <f>Q23*0.7</f>
        <v>6073.2</v>
      </c>
      <c r="Q23" s="245">
        <v>8676</v>
      </c>
      <c r="R23" s="1"/>
    </row>
    <row r="24" spans="1:18" x14ac:dyDescent="0.2">
      <c r="A24" s="1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26"/>
      <c r="O24" s="19"/>
      <c r="P24" s="223"/>
      <c r="Q24" s="223"/>
      <c r="R24" s="1"/>
    </row>
    <row r="25" spans="1:18" x14ac:dyDescent="0.2">
      <c r="A25" s="1"/>
      <c r="B25" s="20" t="s">
        <v>7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  <c r="O25" s="19"/>
      <c r="P25" s="223"/>
      <c r="Q25" s="223"/>
      <c r="R25" s="1"/>
    </row>
    <row r="26" spans="1:18" x14ac:dyDescent="0.2">
      <c r="A26" s="1"/>
      <c r="B26" s="21" t="s">
        <v>33</v>
      </c>
      <c r="C26" s="1"/>
      <c r="D26" s="22" t="s">
        <v>34</v>
      </c>
      <c r="E26" s="1"/>
      <c r="F26" s="1"/>
      <c r="G26" s="1"/>
      <c r="H26" s="21"/>
      <c r="I26" s="21" t="s">
        <v>14</v>
      </c>
      <c r="J26" s="1"/>
      <c r="K26" s="1"/>
      <c r="L26" s="23"/>
      <c r="M26" s="23"/>
      <c r="N26" s="23" t="s">
        <v>11</v>
      </c>
      <c r="O26" s="12"/>
      <c r="P26" s="224"/>
      <c r="Q26" s="224"/>
      <c r="R26" s="1"/>
    </row>
    <row r="27" spans="1:18" x14ac:dyDescent="0.2">
      <c r="A27" s="1"/>
      <c r="B27" s="21" t="s">
        <v>12</v>
      </c>
      <c r="C27" s="1"/>
      <c r="D27" s="27" t="s">
        <v>35</v>
      </c>
      <c r="E27" s="1"/>
      <c r="F27" s="1"/>
      <c r="G27" s="1"/>
      <c r="H27" s="21"/>
      <c r="I27" s="21" t="s">
        <v>17</v>
      </c>
      <c r="J27" s="1"/>
      <c r="K27" s="1"/>
      <c r="L27" s="23"/>
      <c r="M27" s="23"/>
      <c r="N27" s="23" t="s">
        <v>18</v>
      </c>
      <c r="O27" s="12"/>
      <c r="P27" s="224"/>
      <c r="Q27" s="224"/>
      <c r="R27" s="1"/>
    </row>
    <row r="28" spans="1:18" x14ac:dyDescent="0.2">
      <c r="A28" s="1"/>
      <c r="B28" s="21" t="s">
        <v>15</v>
      </c>
      <c r="C28" s="1"/>
      <c r="D28" s="22" t="s">
        <v>36</v>
      </c>
      <c r="E28" s="1"/>
      <c r="F28" s="1"/>
      <c r="G28" s="1"/>
      <c r="H28" s="21"/>
      <c r="I28" s="21" t="s">
        <v>323</v>
      </c>
      <c r="J28" s="6"/>
      <c r="K28" s="6"/>
      <c r="L28" s="23"/>
      <c r="M28" s="23"/>
      <c r="N28" s="23" t="s">
        <v>324</v>
      </c>
      <c r="O28" s="12"/>
      <c r="P28" s="224"/>
      <c r="Q28" s="224"/>
      <c r="R28" s="1"/>
    </row>
    <row r="29" spans="1:18" x14ac:dyDescent="0.2">
      <c r="A29" s="1"/>
      <c r="B29" s="21" t="s">
        <v>37</v>
      </c>
      <c r="C29" s="1"/>
      <c r="D29" s="22" t="s">
        <v>38</v>
      </c>
      <c r="E29" s="1"/>
      <c r="F29" s="1"/>
      <c r="G29" s="1"/>
      <c r="H29" s="21"/>
      <c r="I29" s="21" t="s">
        <v>326</v>
      </c>
      <c r="J29" s="6"/>
      <c r="K29" s="6"/>
      <c r="L29" s="23"/>
      <c r="M29" s="23"/>
      <c r="N29" s="23" t="s">
        <v>327</v>
      </c>
      <c r="O29" s="12"/>
      <c r="P29" s="224"/>
      <c r="Q29" s="224"/>
      <c r="R29" s="1"/>
    </row>
    <row r="30" spans="1:18" x14ac:dyDescent="0.2">
      <c r="A30" s="1"/>
      <c r="B30" s="21" t="s">
        <v>25</v>
      </c>
      <c r="C30" s="1"/>
      <c r="D30" s="23" t="s">
        <v>26</v>
      </c>
      <c r="E30" s="1"/>
      <c r="F30" s="1"/>
      <c r="G30" s="1"/>
      <c r="H30" s="21"/>
      <c r="I30" s="21" t="s">
        <v>24</v>
      </c>
      <c r="J30" s="1"/>
      <c r="K30" s="1"/>
      <c r="L30" s="22"/>
      <c r="M30" s="22"/>
      <c r="N30" s="22" t="s">
        <v>163</v>
      </c>
      <c r="O30" s="12"/>
      <c r="P30" s="224"/>
      <c r="Q30" s="224"/>
      <c r="R30" s="1"/>
    </row>
    <row r="31" spans="1:18" x14ac:dyDescent="0.2">
      <c r="A31" s="1"/>
      <c r="B31" s="21" t="s">
        <v>28</v>
      </c>
      <c r="C31" s="1"/>
      <c r="D31" s="22" t="s">
        <v>328</v>
      </c>
      <c r="E31" s="1"/>
      <c r="F31" s="1"/>
      <c r="G31" s="1"/>
      <c r="H31" s="21"/>
      <c r="I31" s="21" t="s">
        <v>228</v>
      </c>
      <c r="J31" s="1"/>
      <c r="K31" s="1"/>
      <c r="L31" s="22"/>
      <c r="M31" s="22"/>
      <c r="N31" s="22" t="s">
        <v>1222</v>
      </c>
      <c r="O31" s="12"/>
      <c r="P31" s="224"/>
      <c r="Q31" s="224"/>
      <c r="R31" s="1"/>
    </row>
    <row r="32" spans="1:18" x14ac:dyDescent="0.2">
      <c r="A32" s="1"/>
      <c r="B32" s="21" t="s">
        <v>312</v>
      </c>
      <c r="C32" s="1"/>
      <c r="D32" s="22" t="s">
        <v>331</v>
      </c>
      <c r="E32" s="1"/>
      <c r="F32" s="1"/>
      <c r="G32" s="1"/>
      <c r="H32" s="21"/>
      <c r="I32" s="21" t="s">
        <v>329</v>
      </c>
      <c r="J32" s="1"/>
      <c r="K32" s="1"/>
      <c r="L32" s="22"/>
      <c r="M32" s="22"/>
      <c r="N32" s="22" t="s">
        <v>330</v>
      </c>
      <c r="O32" s="12"/>
      <c r="P32" s="224"/>
      <c r="Q32" s="224"/>
      <c r="R32" s="1"/>
    </row>
    <row r="33" spans="1:18" x14ac:dyDescent="0.2">
      <c r="A33" s="1"/>
      <c r="B33" s="21" t="s">
        <v>10</v>
      </c>
      <c r="C33" s="1"/>
      <c r="D33" s="23" t="s">
        <v>11</v>
      </c>
      <c r="E33" s="23"/>
      <c r="G33" s="12"/>
      <c r="H33" s="24"/>
      <c r="I33" s="21" t="s">
        <v>29</v>
      </c>
      <c r="J33" s="1"/>
      <c r="K33" s="1"/>
      <c r="L33" s="23"/>
      <c r="M33" s="23"/>
      <c r="N33" s="22" t="s">
        <v>40</v>
      </c>
      <c r="O33" s="1"/>
      <c r="P33" s="225"/>
      <c r="Q33" s="225"/>
      <c r="R33" s="1"/>
    </row>
    <row r="34" spans="1:18" x14ac:dyDescent="0.2">
      <c r="A34" s="1"/>
      <c r="B34" s="28"/>
      <c r="C34" s="1"/>
      <c r="D34" s="22"/>
      <c r="E34" s="1"/>
      <c r="F34" s="1"/>
      <c r="G34" s="1"/>
      <c r="H34" s="21"/>
      <c r="I34" s="105"/>
      <c r="J34" s="105"/>
      <c r="K34" s="105"/>
      <c r="L34" s="105"/>
      <c r="M34" s="1"/>
      <c r="N34" s="23"/>
      <c r="O34" s="12"/>
      <c r="P34" s="224"/>
      <c r="Q34" s="224"/>
      <c r="R34" s="1"/>
    </row>
    <row r="35" spans="1:18" x14ac:dyDescent="0.2">
      <c r="A35" s="1"/>
      <c r="B35" s="28"/>
      <c r="C35" s="1"/>
      <c r="D35" s="22"/>
      <c r="E35" s="1"/>
      <c r="F35" s="1"/>
      <c r="G35" s="1"/>
      <c r="H35" s="21"/>
      <c r="I35" s="105"/>
      <c r="J35" s="105"/>
      <c r="K35" s="105"/>
      <c r="L35" s="105"/>
      <c r="M35" s="1"/>
      <c r="N35" s="23"/>
      <c r="O35" s="12"/>
      <c r="P35" s="224"/>
      <c r="Q35" s="224"/>
      <c r="R35" s="1"/>
    </row>
    <row r="36" spans="1:18" x14ac:dyDescent="0.2">
      <c r="A36" s="1"/>
      <c r="B36" s="242" t="s">
        <v>841</v>
      </c>
      <c r="C36" s="241"/>
      <c r="D36" s="271"/>
      <c r="E36" s="241"/>
      <c r="F36" s="241"/>
      <c r="G36" s="241"/>
      <c r="H36" s="274"/>
      <c r="I36" s="280"/>
      <c r="J36" s="280"/>
      <c r="K36" s="280"/>
      <c r="L36" s="280"/>
      <c r="M36" s="241"/>
      <c r="N36" s="269"/>
      <c r="O36" s="265">
        <v>618846</v>
      </c>
      <c r="P36" s="245">
        <f>Q36*0.7</f>
        <v>5191.8999999999996</v>
      </c>
      <c r="Q36" s="245">
        <v>7417</v>
      </c>
      <c r="R36" s="1"/>
    </row>
    <row r="37" spans="1:18" x14ac:dyDescent="0.2">
      <c r="A37" s="1"/>
      <c r="B37" s="28"/>
      <c r="C37" s="1"/>
      <c r="D37" s="22"/>
      <c r="E37" s="1"/>
      <c r="F37" s="1"/>
      <c r="G37" s="1"/>
      <c r="H37" s="21"/>
      <c r="I37" s="105"/>
      <c r="J37" s="105"/>
      <c r="K37" s="105"/>
      <c r="L37" s="105"/>
      <c r="M37" s="1"/>
      <c r="N37" s="23"/>
      <c r="O37" s="12"/>
      <c r="P37" s="224"/>
      <c r="Q37" s="224"/>
      <c r="R37" s="1"/>
    </row>
    <row r="38" spans="1:18" x14ac:dyDescent="0.2">
      <c r="A38" s="1"/>
      <c r="B38" s="20" t="s">
        <v>7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2"/>
      <c r="N38" s="10"/>
      <c r="O38" s="19"/>
      <c r="P38" s="223"/>
      <c r="Q38" s="224"/>
      <c r="R38" s="1"/>
    </row>
    <row r="39" spans="1:18" x14ac:dyDescent="0.2">
      <c r="A39" s="1"/>
      <c r="B39" s="21" t="s">
        <v>33</v>
      </c>
      <c r="C39" s="1"/>
      <c r="D39" s="22" t="s">
        <v>34</v>
      </c>
      <c r="E39" s="1"/>
      <c r="F39" s="1"/>
      <c r="G39" s="1"/>
      <c r="H39" s="21"/>
      <c r="I39" s="21" t="s">
        <v>10</v>
      </c>
      <c r="J39" s="21"/>
      <c r="K39" s="21"/>
      <c r="L39" s="21"/>
      <c r="M39" s="23" t="s">
        <v>11</v>
      </c>
      <c r="N39" s="10"/>
      <c r="O39" s="12"/>
      <c r="P39" s="224"/>
      <c r="Q39" s="224"/>
      <c r="R39" s="1"/>
    </row>
    <row r="40" spans="1:18" x14ac:dyDescent="0.2">
      <c r="A40" s="1"/>
      <c r="B40" s="21" t="s">
        <v>12</v>
      </c>
      <c r="C40" s="1"/>
      <c r="D40" s="27" t="s">
        <v>35</v>
      </c>
      <c r="E40" s="1"/>
      <c r="F40" s="1"/>
      <c r="G40" s="1"/>
      <c r="H40" s="21"/>
      <c r="I40" s="21" t="s">
        <v>14</v>
      </c>
      <c r="J40" s="21"/>
      <c r="K40" s="21"/>
      <c r="L40" s="21"/>
      <c r="M40" s="23" t="s">
        <v>11</v>
      </c>
      <c r="N40" s="10"/>
      <c r="O40" s="12"/>
      <c r="P40" s="224"/>
      <c r="Q40" s="224"/>
      <c r="R40" s="1"/>
    </row>
    <row r="41" spans="1:18" x14ac:dyDescent="0.2">
      <c r="A41" s="1"/>
      <c r="B41" s="21" t="s">
        <v>15</v>
      </c>
      <c r="C41" s="1"/>
      <c r="D41" s="22" t="s">
        <v>36</v>
      </c>
      <c r="E41" s="1"/>
      <c r="F41" s="1"/>
      <c r="G41" s="1"/>
      <c r="H41" s="21"/>
      <c r="I41" s="21" t="s">
        <v>17</v>
      </c>
      <c r="J41" s="21"/>
      <c r="K41" s="21"/>
      <c r="L41" s="21"/>
      <c r="M41" s="23" t="s">
        <v>18</v>
      </c>
      <c r="N41" s="10"/>
      <c r="O41" s="12"/>
      <c r="P41" s="224"/>
      <c r="Q41" s="224"/>
      <c r="R41" s="1"/>
    </row>
    <row r="42" spans="1:18" x14ac:dyDescent="0.2">
      <c r="A42" s="1"/>
      <c r="B42" s="21" t="s">
        <v>37</v>
      </c>
      <c r="C42" s="1"/>
      <c r="D42" s="22" t="s">
        <v>168</v>
      </c>
      <c r="E42" s="1"/>
      <c r="F42" s="1"/>
      <c r="G42" s="1"/>
      <c r="H42" s="21"/>
      <c r="I42" s="21" t="s">
        <v>24</v>
      </c>
      <c r="J42" s="21"/>
      <c r="K42" s="21"/>
      <c r="L42" s="21"/>
      <c r="M42" s="22" t="s">
        <v>1220</v>
      </c>
      <c r="N42" s="10"/>
      <c r="O42" s="12"/>
      <c r="P42" s="224"/>
      <c r="Q42" s="224"/>
      <c r="R42" s="1"/>
    </row>
    <row r="43" spans="1:18" x14ac:dyDescent="0.2">
      <c r="A43" s="1"/>
      <c r="B43" s="21" t="s">
        <v>25</v>
      </c>
      <c r="C43" s="1"/>
      <c r="D43" s="23" t="s">
        <v>26</v>
      </c>
      <c r="E43" s="1"/>
      <c r="F43" s="1"/>
      <c r="G43" s="1"/>
      <c r="H43" s="21"/>
      <c r="I43" s="21" t="s">
        <v>329</v>
      </c>
      <c r="J43" s="21"/>
      <c r="K43" s="21"/>
      <c r="L43" s="21"/>
      <c r="M43" s="22" t="s">
        <v>1219</v>
      </c>
      <c r="N43" s="10"/>
      <c r="O43" s="12"/>
      <c r="P43" s="224"/>
      <c r="Q43" s="224"/>
      <c r="R43" s="1"/>
    </row>
    <row r="44" spans="1:18" x14ac:dyDescent="0.2">
      <c r="A44" s="1"/>
      <c r="B44" s="21" t="s">
        <v>28</v>
      </c>
      <c r="C44" s="1"/>
      <c r="D44" s="22" t="s">
        <v>328</v>
      </c>
      <c r="E44" s="1"/>
      <c r="F44" s="1"/>
      <c r="G44" s="1"/>
      <c r="H44" s="21"/>
      <c r="I44" s="21" t="s">
        <v>27</v>
      </c>
      <c r="J44" s="21"/>
      <c r="K44" s="21"/>
      <c r="L44" s="21"/>
      <c r="M44" s="22" t="s">
        <v>262</v>
      </c>
      <c r="N44" s="10"/>
      <c r="O44" s="12"/>
      <c r="P44" s="224"/>
      <c r="Q44" s="224"/>
      <c r="R44" s="1"/>
    </row>
    <row r="45" spans="1:18" x14ac:dyDescent="0.2">
      <c r="A45" s="1"/>
      <c r="B45" s="21"/>
      <c r="C45" s="6"/>
      <c r="D45" s="23" t="s">
        <v>333</v>
      </c>
      <c r="E45" s="23"/>
      <c r="F45" s="6"/>
      <c r="G45" s="12"/>
      <c r="H45" s="24"/>
      <c r="I45" s="21" t="s">
        <v>29</v>
      </c>
      <c r="J45" s="21"/>
      <c r="K45" s="21"/>
      <c r="L45" s="21"/>
      <c r="M45" s="23" t="s">
        <v>169</v>
      </c>
      <c r="N45" s="10"/>
      <c r="O45" s="24"/>
      <c r="P45" s="224"/>
      <c r="Q45" s="224"/>
      <c r="R45" s="1"/>
    </row>
    <row r="46" spans="1:18" x14ac:dyDescent="0.2">
      <c r="A46" s="1"/>
      <c r="B46" s="21" t="s">
        <v>21</v>
      </c>
      <c r="C46" s="6"/>
      <c r="D46" s="23" t="s">
        <v>165</v>
      </c>
      <c r="E46" s="23"/>
      <c r="F46" s="6"/>
      <c r="G46" s="12"/>
      <c r="H46" s="24"/>
      <c r="I46" s="21"/>
      <c r="J46" s="21"/>
      <c r="K46" s="21"/>
      <c r="L46" s="21"/>
      <c r="M46" s="23"/>
      <c r="N46" s="10"/>
      <c r="O46" s="12"/>
      <c r="P46" s="224"/>
      <c r="Q46" s="224"/>
      <c r="R46" s="1"/>
    </row>
    <row r="47" spans="1:18" x14ac:dyDescent="0.2">
      <c r="A47" s="1"/>
      <c r="B47" s="21"/>
      <c r="C47" s="6"/>
      <c r="D47" s="23"/>
      <c r="E47" s="23"/>
      <c r="F47" s="6"/>
      <c r="G47" s="12"/>
      <c r="H47" s="24"/>
      <c r="I47" s="21"/>
      <c r="J47" s="21"/>
      <c r="K47" s="21"/>
      <c r="L47" s="21"/>
      <c r="M47" s="23"/>
      <c r="N47" s="10"/>
      <c r="O47" s="12"/>
      <c r="P47" s="224"/>
      <c r="Q47" s="224"/>
      <c r="R47" s="1"/>
    </row>
    <row r="48" spans="1:18" x14ac:dyDescent="0.2">
      <c r="A48" s="1"/>
      <c r="B48" s="21"/>
      <c r="C48" s="1"/>
      <c r="D48" s="22"/>
      <c r="E48" s="1"/>
      <c r="F48" s="1"/>
      <c r="G48" s="1"/>
      <c r="H48" s="1"/>
      <c r="I48" s="1"/>
      <c r="J48" s="1"/>
      <c r="K48" s="1"/>
      <c r="L48" s="1"/>
      <c r="M48" s="1"/>
      <c r="N48" s="2"/>
      <c r="O48" s="12"/>
      <c r="P48" s="224"/>
      <c r="Q48" s="224"/>
      <c r="R48" s="1"/>
    </row>
    <row r="49" spans="1:18" x14ac:dyDescent="0.2">
      <c r="A49" s="1"/>
      <c r="B49" s="242" t="s">
        <v>842</v>
      </c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4"/>
      <c r="O49" s="265">
        <v>618843</v>
      </c>
      <c r="P49" s="245">
        <f>Q49*0.7</f>
        <v>6790.7</v>
      </c>
      <c r="Q49" s="245">
        <v>9701</v>
      </c>
      <c r="R49" s="1"/>
    </row>
    <row r="50" spans="1:18" x14ac:dyDescent="0.2">
      <c r="A50" s="1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O50" s="19"/>
      <c r="P50" s="223"/>
      <c r="Q50" s="223"/>
      <c r="R50" s="1"/>
    </row>
    <row r="51" spans="1:18" x14ac:dyDescent="0.2">
      <c r="A51" s="1"/>
      <c r="B51" s="20" t="s">
        <v>7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  <c r="O51" s="19"/>
      <c r="P51" s="223"/>
      <c r="Q51" s="223"/>
      <c r="R51" s="1"/>
    </row>
    <row r="52" spans="1:18" x14ac:dyDescent="0.2">
      <c r="A52" s="1"/>
      <c r="B52" s="21" t="s">
        <v>33</v>
      </c>
      <c r="C52" s="1"/>
      <c r="D52" s="22" t="s">
        <v>34</v>
      </c>
      <c r="E52" s="1"/>
      <c r="F52" s="1"/>
      <c r="G52" s="1"/>
      <c r="H52" s="21"/>
      <c r="I52" s="21" t="s">
        <v>14</v>
      </c>
      <c r="J52" s="1"/>
      <c r="K52" s="1"/>
      <c r="L52" s="23"/>
      <c r="M52" s="23"/>
      <c r="N52" s="23" t="s">
        <v>11</v>
      </c>
      <c r="O52" s="12"/>
      <c r="P52" s="224"/>
      <c r="Q52" s="224"/>
      <c r="R52" s="1"/>
    </row>
    <row r="53" spans="1:18" x14ac:dyDescent="0.2">
      <c r="A53" s="1"/>
      <c r="B53" s="21" t="s">
        <v>12</v>
      </c>
      <c r="C53" s="1"/>
      <c r="D53" s="27" t="s">
        <v>35</v>
      </c>
      <c r="E53" s="1"/>
      <c r="F53" s="1"/>
      <c r="G53" s="1"/>
      <c r="H53" s="21"/>
      <c r="I53" s="21" t="s">
        <v>17</v>
      </c>
      <c r="J53" s="1"/>
      <c r="K53" s="1"/>
      <c r="L53" s="23"/>
      <c r="M53" s="23"/>
      <c r="N53" s="23" t="s">
        <v>18</v>
      </c>
      <c r="O53" s="12"/>
      <c r="P53" s="224"/>
      <c r="Q53" s="224"/>
      <c r="R53" s="1"/>
    </row>
    <row r="54" spans="1:18" x14ac:dyDescent="0.2">
      <c r="A54" s="1"/>
      <c r="B54" s="21" t="s">
        <v>15</v>
      </c>
      <c r="C54" s="1"/>
      <c r="D54" s="22" t="s">
        <v>36</v>
      </c>
      <c r="E54" s="1"/>
      <c r="F54" s="1"/>
      <c r="G54" s="1"/>
      <c r="H54" s="21"/>
      <c r="I54" s="21" t="s">
        <v>323</v>
      </c>
      <c r="J54" s="6"/>
      <c r="K54" s="6"/>
      <c r="L54" s="23"/>
      <c r="M54" s="23"/>
      <c r="N54" s="23" t="s">
        <v>324</v>
      </c>
      <c r="O54" s="12"/>
      <c r="P54" s="224"/>
      <c r="Q54" s="224"/>
      <c r="R54" s="1"/>
    </row>
    <row r="55" spans="1:18" x14ac:dyDescent="0.2">
      <c r="A55" s="1"/>
      <c r="B55" s="21" t="s">
        <v>37</v>
      </c>
      <c r="C55" s="1"/>
      <c r="D55" s="22" t="s">
        <v>38</v>
      </c>
      <c r="E55" s="1"/>
      <c r="F55" s="1"/>
      <c r="G55" s="1"/>
      <c r="H55" s="21"/>
      <c r="I55" s="21" t="s">
        <v>326</v>
      </c>
      <c r="J55" s="6"/>
      <c r="K55" s="6"/>
      <c r="L55" s="23"/>
      <c r="M55" s="23"/>
      <c r="N55" s="23" t="s">
        <v>327</v>
      </c>
      <c r="O55" s="12"/>
      <c r="P55" s="224"/>
      <c r="Q55" s="224"/>
      <c r="R55" s="1"/>
    </row>
    <row r="56" spans="1:18" x14ac:dyDescent="0.2">
      <c r="A56" s="1"/>
      <c r="B56" s="21" t="s">
        <v>25</v>
      </c>
      <c r="C56" s="1"/>
      <c r="D56" s="23" t="s">
        <v>26</v>
      </c>
      <c r="E56" s="1"/>
      <c r="F56" s="1"/>
      <c r="G56" s="1"/>
      <c r="H56" s="21"/>
      <c r="I56" s="21" t="s">
        <v>24</v>
      </c>
      <c r="J56" s="1"/>
      <c r="K56" s="1"/>
      <c r="L56" s="22"/>
      <c r="M56" s="22"/>
      <c r="N56" s="22" t="s">
        <v>39</v>
      </c>
      <c r="O56" s="12"/>
      <c r="P56" s="224"/>
      <c r="Q56" s="224"/>
      <c r="R56" s="1"/>
    </row>
    <row r="57" spans="1:18" x14ac:dyDescent="0.2">
      <c r="A57" s="1"/>
      <c r="B57" s="21" t="s">
        <v>28</v>
      </c>
      <c r="C57" s="1"/>
      <c r="D57" s="22" t="s">
        <v>335</v>
      </c>
      <c r="E57" s="1"/>
      <c r="F57" s="1"/>
      <c r="G57" s="1"/>
      <c r="H57" s="21"/>
      <c r="I57" s="21" t="s">
        <v>228</v>
      </c>
      <c r="J57" s="1"/>
      <c r="K57" s="1"/>
      <c r="L57" s="22"/>
      <c r="M57" s="22"/>
      <c r="N57" s="22" t="s">
        <v>1218</v>
      </c>
      <c r="O57" s="12"/>
      <c r="P57" s="224"/>
      <c r="Q57" s="224"/>
      <c r="R57" s="1"/>
    </row>
    <row r="58" spans="1:18" x14ac:dyDescent="0.2">
      <c r="A58" s="1"/>
      <c r="B58" s="21" t="s">
        <v>312</v>
      </c>
      <c r="C58" s="1"/>
      <c r="D58" s="22" t="s">
        <v>331</v>
      </c>
      <c r="E58" s="1"/>
      <c r="F58" s="1"/>
      <c r="G58" s="1"/>
      <c r="H58" s="21"/>
      <c r="I58" s="21" t="s">
        <v>329</v>
      </c>
      <c r="J58" s="1"/>
      <c r="K58" s="1"/>
      <c r="L58" s="22"/>
      <c r="M58" s="22"/>
      <c r="N58" s="22" t="s">
        <v>336</v>
      </c>
      <c r="O58" s="12"/>
      <c r="P58" s="224"/>
      <c r="Q58" s="224"/>
      <c r="R58" s="1"/>
    </row>
    <row r="59" spans="1:18" x14ac:dyDescent="0.2">
      <c r="A59" s="1"/>
      <c r="B59" s="21" t="s">
        <v>10</v>
      </c>
      <c r="C59" s="1"/>
      <c r="D59" s="23" t="s">
        <v>11</v>
      </c>
      <c r="E59" s="1"/>
      <c r="F59" s="1"/>
      <c r="G59" s="1"/>
      <c r="H59" s="21"/>
      <c r="I59" s="21" t="s">
        <v>29</v>
      </c>
      <c r="J59" s="1"/>
      <c r="K59" s="1"/>
      <c r="L59" s="23"/>
      <c r="M59" s="23"/>
      <c r="N59" s="22" t="s">
        <v>40</v>
      </c>
      <c r="O59" s="1"/>
      <c r="P59" s="225"/>
      <c r="Q59" s="225"/>
      <c r="R59" s="1"/>
    </row>
    <row r="60" spans="1:18" x14ac:dyDescent="0.2">
      <c r="A60" s="1"/>
      <c r="B60" s="28"/>
      <c r="C60" s="1"/>
      <c r="D60" s="22"/>
      <c r="E60" s="1"/>
      <c r="F60" s="1"/>
      <c r="G60" s="1"/>
      <c r="H60" s="21"/>
      <c r="I60" s="105"/>
      <c r="J60" s="105"/>
      <c r="K60" s="105"/>
      <c r="L60" s="105"/>
      <c r="M60" s="1"/>
      <c r="N60" s="23"/>
      <c r="O60" s="12"/>
      <c r="P60" s="224"/>
      <c r="Q60" s="224"/>
      <c r="R60" s="1"/>
    </row>
    <row r="61" spans="1:18" x14ac:dyDescent="0.2">
      <c r="A61" s="1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26"/>
      <c r="O61" s="19"/>
      <c r="P61" s="223"/>
      <c r="Q61" s="223"/>
      <c r="R61" s="1"/>
    </row>
    <row r="62" spans="1:18" x14ac:dyDescent="0.2">
      <c r="A62" s="1"/>
      <c r="B62" s="28" t="s">
        <v>170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  <c r="O62" s="2"/>
      <c r="P62" s="220"/>
      <c r="Q62" s="225"/>
      <c r="R62" s="1"/>
    </row>
    <row r="63" spans="1:18" x14ac:dyDescent="0.2">
      <c r="A63" s="1"/>
      <c r="B63" s="22" t="s">
        <v>45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  <c r="O63" s="2"/>
      <c r="P63" s="220"/>
      <c r="Q63" s="225"/>
      <c r="R63" s="1"/>
    </row>
    <row r="64" spans="1:18" ht="6" customHeight="1" x14ac:dyDescent="0.2">
      <c r="A64" s="1"/>
      <c r="B64" s="2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  <c r="O64" s="2"/>
      <c r="P64" s="220"/>
      <c r="Q64" s="225"/>
      <c r="R64" s="1"/>
    </row>
    <row r="65" spans="1:18" ht="26.25" customHeight="1" x14ac:dyDescent="0.2">
      <c r="A65" s="1"/>
      <c r="B65" s="29" t="s">
        <v>46</v>
      </c>
      <c r="C65" s="15"/>
      <c r="D65" s="15"/>
      <c r="E65" s="15"/>
      <c r="F65" s="15"/>
      <c r="G65" s="15"/>
      <c r="H65" s="106"/>
      <c r="I65" s="249" t="s">
        <v>337</v>
      </c>
      <c r="J65" s="249" t="s">
        <v>338</v>
      </c>
      <c r="K65" s="249" t="s">
        <v>339</v>
      </c>
      <c r="L65" s="249" t="s">
        <v>528</v>
      </c>
      <c r="M65" s="249" t="s">
        <v>340</v>
      </c>
      <c r="N65" s="293"/>
      <c r="O65" s="250" t="s">
        <v>47</v>
      </c>
      <c r="P65" s="263" t="s">
        <v>455</v>
      </c>
      <c r="Q65" s="247" t="s">
        <v>5</v>
      </c>
      <c r="R65" s="1"/>
    </row>
    <row r="66" spans="1:18" ht="7.5" customHeight="1" x14ac:dyDescent="0.2">
      <c r="A66" s="1"/>
      <c r="B66" s="33"/>
      <c r="C66" s="34"/>
      <c r="D66" s="34"/>
      <c r="E66" s="34"/>
      <c r="F66" s="34"/>
      <c r="G66" s="34"/>
      <c r="H66" s="35"/>
      <c r="I66" s="36"/>
      <c r="J66" s="36"/>
      <c r="K66" s="36"/>
      <c r="L66" s="36"/>
      <c r="M66" s="36"/>
      <c r="N66" s="37"/>
      <c r="O66" s="38"/>
      <c r="P66" s="226"/>
      <c r="Q66" s="226"/>
      <c r="R66" s="1"/>
    </row>
    <row r="67" spans="1:18" x14ac:dyDescent="0.2">
      <c r="A67" s="1"/>
      <c r="B67" s="43" t="s">
        <v>313</v>
      </c>
      <c r="C67" s="163"/>
      <c r="D67" s="163"/>
      <c r="E67" s="163"/>
      <c r="F67" s="163"/>
      <c r="G67" s="163"/>
      <c r="H67" s="163"/>
      <c r="I67" s="163"/>
      <c r="J67" s="163"/>
      <c r="K67" s="163"/>
      <c r="L67" s="163"/>
      <c r="M67" s="163"/>
      <c r="N67" s="164"/>
      <c r="O67" s="164"/>
      <c r="P67" s="744"/>
      <c r="Q67" s="745"/>
      <c r="R67" s="1"/>
    </row>
    <row r="68" spans="1:18" x14ac:dyDescent="0.2">
      <c r="A68" s="1"/>
      <c r="B68" s="28"/>
      <c r="C68" s="739" t="s">
        <v>314</v>
      </c>
      <c r="D68" s="55"/>
      <c r="E68" s="55"/>
      <c r="F68" s="55"/>
      <c r="G68" s="55"/>
      <c r="H68" s="56"/>
      <c r="I68" s="56"/>
      <c r="J68" s="56"/>
      <c r="K68" s="56"/>
      <c r="L68" s="56"/>
      <c r="M68" s="56"/>
      <c r="N68" s="57"/>
      <c r="O68" s="57"/>
      <c r="P68" s="281"/>
      <c r="Q68" s="281"/>
      <c r="R68" s="1"/>
    </row>
    <row r="69" spans="1:18" x14ac:dyDescent="0.2">
      <c r="A69" s="1"/>
      <c r="B69" s="22"/>
      <c r="C69" s="1245" t="s">
        <v>1223</v>
      </c>
      <c r="D69" s="1245"/>
      <c r="E69" s="1245"/>
      <c r="F69" s="1245"/>
      <c r="G69" s="1245"/>
      <c r="H69" s="1245"/>
      <c r="I69" s="257" t="s">
        <v>51</v>
      </c>
      <c r="J69" s="257" t="s">
        <v>51</v>
      </c>
      <c r="K69" s="257"/>
      <c r="L69" s="257"/>
      <c r="M69" s="257" t="s">
        <v>51</v>
      </c>
      <c r="N69" s="57"/>
      <c r="O69" s="275"/>
      <c r="P69" s="288" t="s">
        <v>52</v>
      </c>
      <c r="Q69" s="288" t="s">
        <v>52</v>
      </c>
      <c r="R69" s="1"/>
    </row>
    <row r="70" spans="1:18" x14ac:dyDescent="0.2">
      <c r="A70" s="1"/>
      <c r="B70" s="22"/>
      <c r="C70" s="1249" t="s">
        <v>1224</v>
      </c>
      <c r="D70" s="1249"/>
      <c r="E70" s="1249"/>
      <c r="F70" s="1249"/>
      <c r="G70" s="1249"/>
      <c r="H70" s="1249"/>
      <c r="I70" s="252"/>
      <c r="J70" s="252"/>
      <c r="K70" s="252" t="s">
        <v>51</v>
      </c>
      <c r="L70" s="252"/>
      <c r="M70" s="252"/>
      <c r="N70" s="57"/>
      <c r="O70" s="275"/>
      <c r="P70" s="288" t="s">
        <v>52</v>
      </c>
      <c r="Q70" s="288" t="s">
        <v>52</v>
      </c>
      <c r="R70" s="1"/>
    </row>
    <row r="71" spans="1:18" x14ac:dyDescent="0.2">
      <c r="A71" s="1"/>
      <c r="B71" s="22"/>
      <c r="C71" s="1185" t="s">
        <v>1225</v>
      </c>
      <c r="D71" s="1186"/>
      <c r="E71" s="1186"/>
      <c r="F71" s="1186"/>
      <c r="G71" s="1186"/>
      <c r="H71" s="1187"/>
      <c r="I71" s="252" t="s">
        <v>51</v>
      </c>
      <c r="J71" s="252" t="s">
        <v>51</v>
      </c>
      <c r="K71" s="252" t="s">
        <v>51</v>
      </c>
      <c r="L71" s="252" t="s">
        <v>528</v>
      </c>
      <c r="M71" s="252" t="s">
        <v>51</v>
      </c>
      <c r="N71" s="57"/>
      <c r="O71" s="258"/>
      <c r="P71" s="331">
        <v>0</v>
      </c>
      <c r="Q71" s="331">
        <v>0</v>
      </c>
      <c r="R71" s="1"/>
    </row>
    <row r="72" spans="1:18" x14ac:dyDescent="0.2">
      <c r="A72" s="1"/>
      <c r="B72" s="22"/>
      <c r="C72" s="1185" t="s">
        <v>1096</v>
      </c>
      <c r="D72" s="1186"/>
      <c r="E72" s="1186"/>
      <c r="F72" s="1186"/>
      <c r="G72" s="1186"/>
      <c r="H72" s="1187"/>
      <c r="I72" s="768" t="s">
        <v>51</v>
      </c>
      <c r="J72" s="768" t="s">
        <v>51</v>
      </c>
      <c r="K72" s="768" t="s">
        <v>51</v>
      </c>
      <c r="L72" s="768" t="s">
        <v>528</v>
      </c>
      <c r="M72" s="768" t="s">
        <v>51</v>
      </c>
      <c r="N72" s="57"/>
      <c r="O72" s="740" t="s">
        <v>351</v>
      </c>
      <c r="P72" s="331">
        <f>Q72*0.7</f>
        <v>315</v>
      </c>
      <c r="Q72" s="331">
        <v>450</v>
      </c>
      <c r="R72" s="1"/>
    </row>
    <row r="73" spans="1:18" x14ac:dyDescent="0.2">
      <c r="A73" s="1"/>
      <c r="B73" s="22"/>
      <c r="C73" s="160"/>
      <c r="D73" s="55"/>
      <c r="E73" s="55"/>
      <c r="F73" s="55"/>
      <c r="G73" s="55"/>
      <c r="H73" s="56"/>
      <c r="I73" s="56"/>
      <c r="J73" s="56"/>
      <c r="K73" s="56"/>
      <c r="L73" s="56" t="s">
        <v>528</v>
      </c>
      <c r="M73" s="56"/>
      <c r="N73" s="57"/>
      <c r="O73" s="57"/>
      <c r="P73" s="281"/>
      <c r="Q73" s="281"/>
      <c r="R73" s="1"/>
    </row>
    <row r="74" spans="1:18" x14ac:dyDescent="0.2">
      <c r="A74" s="1"/>
      <c r="B74" s="28"/>
      <c r="C74" s="739" t="s">
        <v>178</v>
      </c>
      <c r="D74" s="55"/>
      <c r="E74" s="55"/>
      <c r="F74" s="55"/>
      <c r="G74" s="55"/>
      <c r="H74" s="56"/>
      <c r="I74" s="56"/>
      <c r="J74" s="56"/>
      <c r="K74" s="56"/>
      <c r="L74" s="56"/>
      <c r="M74" s="56"/>
      <c r="N74" s="57"/>
      <c r="O74" s="162"/>
      <c r="P74" s="281"/>
      <c r="Q74" s="281"/>
      <c r="R74" s="1"/>
    </row>
    <row r="75" spans="1:18" x14ac:dyDescent="0.2">
      <c r="A75" s="1"/>
      <c r="B75" s="28"/>
      <c r="C75" s="1245" t="s">
        <v>214</v>
      </c>
      <c r="D75" s="1245"/>
      <c r="E75" s="1245"/>
      <c r="F75" s="1245"/>
      <c r="G75" s="1245"/>
      <c r="H75" s="1245"/>
      <c r="I75" s="252" t="s">
        <v>51</v>
      </c>
      <c r="J75" s="252" t="s">
        <v>51</v>
      </c>
      <c r="K75" s="252" t="s">
        <v>51</v>
      </c>
      <c r="L75" s="252" t="s">
        <v>528</v>
      </c>
      <c r="M75" s="252" t="s">
        <v>51</v>
      </c>
      <c r="N75" s="57"/>
      <c r="O75" s="253" t="s">
        <v>71</v>
      </c>
      <c r="P75" s="288" t="s">
        <v>52</v>
      </c>
      <c r="Q75" s="288" t="s">
        <v>52</v>
      </c>
      <c r="R75" s="1"/>
    </row>
    <row r="76" spans="1:18" x14ac:dyDescent="0.2">
      <c r="A76" s="1"/>
      <c r="B76" s="22"/>
      <c r="C76" s="1245" t="s">
        <v>1096</v>
      </c>
      <c r="D76" s="1245"/>
      <c r="E76" s="1245"/>
      <c r="F76" s="1245"/>
      <c r="G76" s="1245"/>
      <c r="H76" s="1245"/>
      <c r="I76" s="252" t="s">
        <v>51</v>
      </c>
      <c r="J76" s="252" t="s">
        <v>51</v>
      </c>
      <c r="K76" s="252" t="s">
        <v>51</v>
      </c>
      <c r="L76" s="252" t="s">
        <v>528</v>
      </c>
      <c r="M76" s="252" t="s">
        <v>51</v>
      </c>
      <c r="N76" s="57"/>
      <c r="O76" s="253" t="s">
        <v>1226</v>
      </c>
      <c r="P76" s="288">
        <f>Q76*0.7</f>
        <v>53.199999999999996</v>
      </c>
      <c r="Q76" s="288">
        <v>76</v>
      </c>
      <c r="R76" s="1"/>
    </row>
    <row r="77" spans="1:18" ht="15.75" customHeight="1" x14ac:dyDescent="0.2">
      <c r="A77" s="1"/>
      <c r="B77" s="45"/>
      <c r="C77" s="55"/>
      <c r="D77" s="55"/>
      <c r="E77" s="55"/>
      <c r="F77" s="55"/>
      <c r="G77" s="55"/>
      <c r="H77" s="772"/>
      <c r="I77" s="584"/>
      <c r="J77" s="584"/>
      <c r="K77" s="584"/>
      <c r="L77" s="584" t="s">
        <v>528</v>
      </c>
      <c r="M77" s="584"/>
      <c r="N77" s="292"/>
      <c r="O77" s="584"/>
      <c r="P77" s="773"/>
      <c r="Q77" s="773"/>
      <c r="R77" s="1"/>
    </row>
    <row r="78" spans="1:18" ht="12.75" customHeight="1" x14ac:dyDescent="0.2">
      <c r="A78" s="1"/>
      <c r="B78" s="45"/>
      <c r="C78" s="55"/>
      <c r="D78" s="55"/>
      <c r="E78" s="55"/>
      <c r="F78" s="55"/>
      <c r="G78" s="55"/>
      <c r="H78" s="772"/>
      <c r="I78" s="36"/>
      <c r="J78" s="36"/>
      <c r="K78" s="36"/>
      <c r="L78" s="36"/>
      <c r="M78" s="36"/>
      <c r="N78" s="37"/>
      <c r="O78" s="36"/>
      <c r="P78" s="229"/>
      <c r="Q78" s="229"/>
      <c r="R78" s="1"/>
    </row>
    <row r="79" spans="1:18" x14ac:dyDescent="0.2">
      <c r="A79" s="1"/>
      <c r="B79" s="21" t="s">
        <v>48</v>
      </c>
      <c r="C79" s="55"/>
      <c r="D79" s="55"/>
      <c r="E79" s="55"/>
      <c r="F79" s="55"/>
      <c r="G79" s="55"/>
      <c r="H79" s="55"/>
      <c r="I79" s="1"/>
      <c r="J79" s="1"/>
      <c r="K79" s="1"/>
      <c r="L79" s="1"/>
      <c r="M79" s="1"/>
      <c r="N79" s="2"/>
      <c r="O79" s="2"/>
      <c r="P79" s="220"/>
      <c r="Q79" s="225"/>
      <c r="R79" s="1"/>
    </row>
    <row r="80" spans="1:18" x14ac:dyDescent="0.2">
      <c r="A80" s="1"/>
      <c r="B80" s="28"/>
      <c r="C80" s="739" t="s">
        <v>49</v>
      </c>
      <c r="D80" s="55"/>
      <c r="E80" s="55"/>
      <c r="F80" s="55"/>
      <c r="G80" s="55"/>
      <c r="H80" s="56"/>
      <c r="I80" s="12"/>
      <c r="J80" s="12"/>
      <c r="K80" s="12"/>
      <c r="L80" s="12"/>
      <c r="M80" s="12"/>
      <c r="N80" s="2"/>
      <c r="O80" s="2"/>
      <c r="P80" s="220"/>
      <c r="Q80" s="220"/>
      <c r="R80" s="1"/>
    </row>
    <row r="81" spans="1:18" x14ac:dyDescent="0.2">
      <c r="A81" s="1"/>
      <c r="B81" s="27"/>
      <c r="C81" s="1245" t="s">
        <v>50</v>
      </c>
      <c r="D81" s="1245"/>
      <c r="E81" s="1245"/>
      <c r="F81" s="1245"/>
      <c r="G81" s="1245"/>
      <c r="H81" s="1245"/>
      <c r="I81" s="252" t="s">
        <v>51</v>
      </c>
      <c r="J81" s="252" t="s">
        <v>51</v>
      </c>
      <c r="K81" s="252"/>
      <c r="L81" s="252" t="s">
        <v>528</v>
      </c>
      <c r="M81" s="252" t="s">
        <v>51</v>
      </c>
      <c r="N81" s="57"/>
      <c r="O81" s="253" t="s">
        <v>350</v>
      </c>
      <c r="P81" s="288" t="s">
        <v>528</v>
      </c>
      <c r="Q81" s="288">
        <v>139</v>
      </c>
      <c r="R81" s="1"/>
    </row>
    <row r="82" spans="1:18" x14ac:dyDescent="0.2">
      <c r="A82" s="1"/>
      <c r="B82" s="27"/>
      <c r="C82" s="1245" t="s">
        <v>347</v>
      </c>
      <c r="D82" s="1245"/>
      <c r="E82" s="1245"/>
      <c r="F82" s="1245"/>
      <c r="G82" s="1245"/>
      <c r="H82" s="1245"/>
      <c r="I82" s="252" t="s">
        <v>528</v>
      </c>
      <c r="J82" s="252" t="s">
        <v>528</v>
      </c>
      <c r="K82" s="252" t="s">
        <v>51</v>
      </c>
      <c r="L82" s="252" t="s">
        <v>528</v>
      </c>
      <c r="M82" s="252" t="s">
        <v>528</v>
      </c>
      <c r="N82" s="57"/>
      <c r="O82" s="253">
        <v>605624</v>
      </c>
      <c r="P82" s="288" t="s">
        <v>52</v>
      </c>
      <c r="Q82" s="288" t="s">
        <v>52</v>
      </c>
      <c r="R82" s="1"/>
    </row>
    <row r="83" spans="1:18" x14ac:dyDescent="0.2">
      <c r="A83" s="1"/>
      <c r="B83" s="22"/>
      <c r="C83" s="1245" t="s">
        <v>463</v>
      </c>
      <c r="D83" s="1245"/>
      <c r="E83" s="1245"/>
      <c r="F83" s="1245"/>
      <c r="G83" s="1245"/>
      <c r="H83" s="1245"/>
      <c r="I83" s="252" t="s">
        <v>51</v>
      </c>
      <c r="J83" s="252" t="s">
        <v>51</v>
      </c>
      <c r="K83" s="252"/>
      <c r="L83" s="252" t="s">
        <v>528</v>
      </c>
      <c r="M83" s="252" t="s">
        <v>51</v>
      </c>
      <c r="N83" s="57"/>
      <c r="O83" s="253" t="s">
        <v>53</v>
      </c>
      <c r="P83" s="288">
        <f t="shared" ref="P83:P85" si="0">Q83*0.7</f>
        <v>44.8</v>
      </c>
      <c r="Q83" s="288">
        <v>64</v>
      </c>
      <c r="R83" s="1"/>
    </row>
    <row r="84" spans="1:18" x14ac:dyDescent="0.2">
      <c r="A84" s="1"/>
      <c r="B84" s="22"/>
      <c r="C84" s="1245" t="s">
        <v>1227</v>
      </c>
      <c r="D84" s="1245"/>
      <c r="E84" s="1245"/>
      <c r="F84" s="1245"/>
      <c r="G84" s="1245"/>
      <c r="H84" s="1245"/>
      <c r="I84" s="252" t="s">
        <v>51</v>
      </c>
      <c r="J84" s="252" t="s">
        <v>51</v>
      </c>
      <c r="K84" s="252" t="s">
        <v>528</v>
      </c>
      <c r="L84" s="252" t="s">
        <v>528</v>
      </c>
      <c r="M84" s="252" t="s">
        <v>51</v>
      </c>
      <c r="N84" s="57"/>
      <c r="O84" s="253" t="s">
        <v>341</v>
      </c>
      <c r="P84" s="288">
        <f t="shared" si="0"/>
        <v>0</v>
      </c>
      <c r="Q84" s="288">
        <v>0</v>
      </c>
      <c r="R84" s="1"/>
    </row>
    <row r="85" spans="1:18" x14ac:dyDescent="0.2">
      <c r="A85" s="1"/>
      <c r="B85" s="22"/>
      <c r="C85" s="1245" t="s">
        <v>343</v>
      </c>
      <c r="D85" s="1245"/>
      <c r="E85" s="1245"/>
      <c r="F85" s="1245"/>
      <c r="G85" s="1245"/>
      <c r="H85" s="1245"/>
      <c r="I85" s="252"/>
      <c r="J85" s="252"/>
      <c r="K85" s="252" t="s">
        <v>51</v>
      </c>
      <c r="L85" s="252"/>
      <c r="M85" s="252"/>
      <c r="N85" s="57"/>
      <c r="O85" s="253">
        <v>605623</v>
      </c>
      <c r="P85" s="288">
        <f t="shared" si="0"/>
        <v>0</v>
      </c>
      <c r="Q85" s="288">
        <v>0</v>
      </c>
      <c r="R85" s="1"/>
    </row>
    <row r="86" spans="1:18" x14ac:dyDescent="0.2">
      <c r="A86" s="1"/>
      <c r="B86" s="22"/>
      <c r="C86" s="160"/>
      <c r="D86" s="55"/>
      <c r="E86" s="55"/>
      <c r="F86" s="55"/>
      <c r="G86" s="55"/>
      <c r="H86" s="56"/>
      <c r="I86" s="56"/>
      <c r="J86" s="56"/>
      <c r="K86" s="56"/>
      <c r="L86" s="56"/>
      <c r="M86" s="56"/>
      <c r="N86" s="57"/>
      <c r="O86" s="57"/>
      <c r="P86" s="281"/>
      <c r="Q86" s="281"/>
      <c r="R86" s="1"/>
    </row>
    <row r="87" spans="1:18" x14ac:dyDescent="0.2">
      <c r="A87" s="1"/>
      <c r="B87" s="28"/>
      <c r="C87" s="739" t="s">
        <v>54</v>
      </c>
      <c r="D87" s="55"/>
      <c r="E87" s="55"/>
      <c r="F87" s="55"/>
      <c r="G87" s="55"/>
      <c r="H87" s="56"/>
      <c r="I87" s="56"/>
      <c r="J87" s="56"/>
      <c r="K87" s="56"/>
      <c r="L87" s="56"/>
      <c r="M87" s="56"/>
      <c r="N87" s="57"/>
      <c r="O87" s="57"/>
      <c r="P87" s="281"/>
      <c r="Q87" s="281"/>
      <c r="R87" s="1"/>
    </row>
    <row r="88" spans="1:18" x14ac:dyDescent="0.2">
      <c r="A88" s="1"/>
      <c r="B88" s="27"/>
      <c r="C88" s="1245" t="s">
        <v>345</v>
      </c>
      <c r="D88" s="1245"/>
      <c r="E88" s="1245"/>
      <c r="F88" s="1245"/>
      <c r="G88" s="1245"/>
      <c r="H88" s="1245"/>
      <c r="I88" s="252" t="s">
        <v>51</v>
      </c>
      <c r="J88" s="252"/>
      <c r="K88" s="252"/>
      <c r="L88" s="252" t="s">
        <v>528</v>
      </c>
      <c r="M88" s="252"/>
      <c r="N88" s="57"/>
      <c r="O88" s="253" t="s">
        <v>346</v>
      </c>
      <c r="P88" s="288" t="s">
        <v>52</v>
      </c>
      <c r="Q88" s="288" t="s">
        <v>52</v>
      </c>
      <c r="R88" s="1"/>
    </row>
    <row r="89" spans="1:18" x14ac:dyDescent="0.2">
      <c r="A89" s="1"/>
      <c r="B89" s="27"/>
      <c r="C89" s="1245" t="s">
        <v>347</v>
      </c>
      <c r="D89" s="1245"/>
      <c r="E89" s="1245"/>
      <c r="F89" s="1245"/>
      <c r="G89" s="1245"/>
      <c r="H89" s="1245"/>
      <c r="I89" s="252"/>
      <c r="J89" s="252" t="s">
        <v>51</v>
      </c>
      <c r="K89" s="252"/>
      <c r="L89" s="252"/>
      <c r="M89" s="252" t="s">
        <v>51</v>
      </c>
      <c r="N89" s="57"/>
      <c r="O89" s="253" t="s">
        <v>348</v>
      </c>
      <c r="P89" s="288" t="s">
        <v>52</v>
      </c>
      <c r="Q89" s="288" t="s">
        <v>52</v>
      </c>
      <c r="R89" s="1"/>
    </row>
    <row r="90" spans="1:18" x14ac:dyDescent="0.2">
      <c r="A90" s="1"/>
      <c r="B90" s="27"/>
      <c r="C90" s="1185" t="s">
        <v>349</v>
      </c>
      <c r="D90" s="1186"/>
      <c r="E90" s="1186"/>
      <c r="F90" s="1186"/>
      <c r="G90" s="1186"/>
      <c r="H90" s="1187"/>
      <c r="I90" s="252"/>
      <c r="J90" s="252" t="s">
        <v>51</v>
      </c>
      <c r="K90" s="252" t="s">
        <v>528</v>
      </c>
      <c r="L90" s="252"/>
      <c r="M90" s="252" t="s">
        <v>51</v>
      </c>
      <c r="N90" s="57"/>
      <c r="O90" s="253" t="s">
        <v>346</v>
      </c>
      <c r="P90" s="288" t="s">
        <v>342</v>
      </c>
      <c r="Q90" s="288" t="s">
        <v>342</v>
      </c>
      <c r="R90" s="1"/>
    </row>
    <row r="91" spans="1:18" x14ac:dyDescent="0.2">
      <c r="A91" s="1"/>
      <c r="B91" s="27"/>
      <c r="C91" s="1245" t="s">
        <v>463</v>
      </c>
      <c r="D91" s="1245"/>
      <c r="E91" s="1245"/>
      <c r="F91" s="1245"/>
      <c r="G91" s="1245"/>
      <c r="H91" s="1245"/>
      <c r="I91" s="252" t="s">
        <v>51</v>
      </c>
      <c r="J91" s="252" t="s">
        <v>51</v>
      </c>
      <c r="K91" s="252"/>
      <c r="L91" s="252" t="s">
        <v>528</v>
      </c>
      <c r="M91" s="252" t="s">
        <v>51</v>
      </c>
      <c r="N91" s="57"/>
      <c r="O91" s="253" t="s">
        <v>55</v>
      </c>
      <c r="P91" s="288">
        <f>Q91*0.7</f>
        <v>44.8</v>
      </c>
      <c r="Q91" s="288">
        <v>64</v>
      </c>
      <c r="R91" s="1"/>
    </row>
    <row r="92" spans="1:18" x14ac:dyDescent="0.2">
      <c r="A92" s="1"/>
      <c r="B92" s="22"/>
      <c r="C92" s="1304" t="s">
        <v>464</v>
      </c>
      <c r="D92" s="1304"/>
      <c r="E92" s="1304"/>
      <c r="F92" s="1304"/>
      <c r="G92" s="1304"/>
      <c r="H92" s="1304"/>
      <c r="I92" s="252" t="s">
        <v>51</v>
      </c>
      <c r="J92" s="252" t="s">
        <v>51</v>
      </c>
      <c r="K92" s="252"/>
      <c r="L92" s="252" t="s">
        <v>528</v>
      </c>
      <c r="M92" s="252" t="s">
        <v>51</v>
      </c>
      <c r="N92" s="57"/>
      <c r="O92" s="253" t="s">
        <v>350</v>
      </c>
      <c r="P92" s="288">
        <f>Q92*0.7</f>
        <v>97.3</v>
      </c>
      <c r="Q92" s="288">
        <v>139</v>
      </c>
      <c r="R92" s="1"/>
    </row>
    <row r="93" spans="1:18" x14ac:dyDescent="0.2">
      <c r="A93" s="1"/>
      <c r="B93" s="22"/>
      <c r="C93" s="1245" t="s">
        <v>343</v>
      </c>
      <c r="D93" s="1245"/>
      <c r="E93" s="1245"/>
      <c r="F93" s="1245"/>
      <c r="G93" s="1245"/>
      <c r="H93" s="1245"/>
      <c r="I93" s="252"/>
      <c r="J93" s="252"/>
      <c r="K93" s="252" t="s">
        <v>51</v>
      </c>
      <c r="L93" s="252"/>
      <c r="M93" s="252"/>
      <c r="N93" s="57"/>
      <c r="O93" s="253">
        <v>605623</v>
      </c>
      <c r="P93" s="288">
        <f t="shared" ref="P93" si="1">Q93*0.7</f>
        <v>0</v>
      </c>
      <c r="Q93" s="288">
        <v>0</v>
      </c>
      <c r="R93" s="1"/>
    </row>
    <row r="94" spans="1:18" x14ac:dyDescent="0.2">
      <c r="A94" s="1"/>
      <c r="B94" s="22"/>
      <c r="C94" s="1245" t="s">
        <v>344</v>
      </c>
      <c r="D94" s="1245"/>
      <c r="E94" s="1245"/>
      <c r="F94" s="1245"/>
      <c r="G94" s="1245"/>
      <c r="H94" s="1245"/>
      <c r="I94" s="252"/>
      <c r="J94" s="252"/>
      <c r="K94" s="252" t="s">
        <v>51</v>
      </c>
      <c r="L94" s="252"/>
      <c r="M94" s="252"/>
      <c r="N94" s="161"/>
      <c r="O94" s="253">
        <v>605624</v>
      </c>
      <c r="P94" s="288">
        <v>0</v>
      </c>
      <c r="Q94" s="288">
        <v>0</v>
      </c>
      <c r="R94" s="1"/>
    </row>
    <row r="95" spans="1:18" s="162" customFormat="1" x14ac:dyDescent="0.2">
      <c r="A95" s="55"/>
      <c r="B95" s="160"/>
      <c r="C95" s="1085"/>
      <c r="D95" s="1085"/>
      <c r="E95" s="1085"/>
      <c r="F95" s="1085"/>
      <c r="G95" s="1085"/>
      <c r="H95" s="1085"/>
      <c r="I95" s="56"/>
      <c r="J95" s="56"/>
      <c r="K95" s="56"/>
      <c r="L95" s="56"/>
      <c r="M95" s="56"/>
      <c r="N95" s="57"/>
      <c r="O95" s="57"/>
      <c r="P95" s="836"/>
      <c r="Q95" s="836"/>
      <c r="R95" s="55"/>
    </row>
    <row r="96" spans="1:18" x14ac:dyDescent="0.2">
      <c r="A96" s="1"/>
      <c r="B96" s="22"/>
      <c r="C96" s="1015" t="s">
        <v>173</v>
      </c>
      <c r="D96" s="1085"/>
      <c r="E96" s="1085"/>
      <c r="F96" s="1085"/>
      <c r="G96" s="1085"/>
      <c r="H96" s="1085"/>
      <c r="I96" s="56"/>
      <c r="J96" s="56"/>
      <c r="K96" s="56"/>
      <c r="L96" s="56"/>
      <c r="M96" s="56"/>
      <c r="N96" s="57"/>
      <c r="O96" s="57"/>
      <c r="P96" s="836"/>
      <c r="Q96" s="836"/>
      <c r="R96" s="1"/>
    </row>
    <row r="97" spans="1:18" x14ac:dyDescent="0.2">
      <c r="A97" s="1"/>
      <c r="B97" s="22"/>
      <c r="C97" s="1198" t="s">
        <v>465</v>
      </c>
      <c r="D97" s="1199"/>
      <c r="E97" s="1199"/>
      <c r="F97" s="1199"/>
      <c r="G97" s="1199"/>
      <c r="H97" s="1200"/>
      <c r="I97" s="252"/>
      <c r="J97" s="252"/>
      <c r="K97" s="252" t="s">
        <v>51</v>
      </c>
      <c r="L97" s="252"/>
      <c r="M97" s="252"/>
      <c r="N97" s="164"/>
      <c r="O97" s="253">
        <v>611691</v>
      </c>
      <c r="P97" s="288">
        <f>Q97*0.7</f>
        <v>156.79999999999998</v>
      </c>
      <c r="Q97" s="288">
        <v>224</v>
      </c>
      <c r="R97" s="1"/>
    </row>
    <row r="98" spans="1:18" x14ac:dyDescent="0.2">
      <c r="A98" s="1"/>
      <c r="B98" s="22"/>
      <c r="C98" s="165"/>
      <c r="D98" s="55"/>
      <c r="E98" s="55"/>
      <c r="F98" s="55"/>
      <c r="G98" s="55"/>
      <c r="H98" s="56"/>
      <c r="I98" s="56"/>
      <c r="J98" s="56"/>
      <c r="K98" s="56"/>
      <c r="L98" s="56"/>
      <c r="M98" s="56"/>
      <c r="N98" s="57"/>
      <c r="O98" s="57"/>
      <c r="P98" s="281"/>
      <c r="Q98" s="281"/>
      <c r="R98" s="1"/>
    </row>
    <row r="99" spans="1:18" x14ac:dyDescent="0.2">
      <c r="A99" s="1"/>
      <c r="B99" s="28"/>
      <c r="C99" s="739" t="s">
        <v>1228</v>
      </c>
      <c r="D99" s="55"/>
      <c r="E99" s="55"/>
      <c r="F99" s="55"/>
      <c r="G99" s="55"/>
      <c r="H99" s="56"/>
      <c r="I99" s="56"/>
      <c r="J99" s="56"/>
      <c r="K99" s="56"/>
      <c r="L99" s="56"/>
      <c r="M99" s="56"/>
      <c r="N99" s="57"/>
      <c r="O99" s="57"/>
      <c r="P99" s="281"/>
      <c r="Q99" s="281"/>
      <c r="R99" s="1"/>
    </row>
    <row r="100" spans="1:18" x14ac:dyDescent="0.2">
      <c r="A100" s="1"/>
      <c r="B100" s="27"/>
      <c r="C100" s="1245" t="s">
        <v>57</v>
      </c>
      <c r="D100" s="1245"/>
      <c r="E100" s="1245"/>
      <c r="F100" s="1245"/>
      <c r="G100" s="1245"/>
      <c r="H100" s="1245"/>
      <c r="I100" s="252" t="s">
        <v>51</v>
      </c>
      <c r="J100" s="252" t="s">
        <v>51</v>
      </c>
      <c r="K100" s="252"/>
      <c r="L100" s="252" t="s">
        <v>528</v>
      </c>
      <c r="M100" s="252" t="s">
        <v>51</v>
      </c>
      <c r="N100" s="57"/>
      <c r="O100" s="253">
        <v>606353</v>
      </c>
      <c r="P100" s="288">
        <f>Q100*0.7</f>
        <v>32.199999999999996</v>
      </c>
      <c r="Q100" s="288">
        <v>46</v>
      </c>
      <c r="R100" s="1"/>
    </row>
    <row r="101" spans="1:18" x14ac:dyDescent="0.2">
      <c r="A101" s="1"/>
      <c r="B101" s="27"/>
      <c r="C101" s="1245" t="s">
        <v>58</v>
      </c>
      <c r="D101" s="1245"/>
      <c r="E101" s="1245"/>
      <c r="F101" s="1245"/>
      <c r="G101" s="1245"/>
      <c r="H101" s="1245"/>
      <c r="I101" s="252" t="s">
        <v>51</v>
      </c>
      <c r="J101" s="252" t="s">
        <v>51</v>
      </c>
      <c r="K101" s="252"/>
      <c r="L101" s="252" t="s">
        <v>528</v>
      </c>
      <c r="M101" s="252" t="s">
        <v>51</v>
      </c>
      <c r="N101" s="57"/>
      <c r="O101" s="253">
        <v>611321</v>
      </c>
      <c r="P101" s="288">
        <f>Q101*0.7</f>
        <v>32.199999999999996</v>
      </c>
      <c r="Q101" s="288">
        <v>46</v>
      </c>
      <c r="R101" s="1"/>
    </row>
    <row r="102" spans="1:18" x14ac:dyDescent="0.2">
      <c r="A102" s="1"/>
      <c r="B102" s="40"/>
      <c r="C102" s="765"/>
      <c r="D102" s="765"/>
      <c r="E102" s="765"/>
      <c r="F102" s="765"/>
      <c r="G102" s="765"/>
      <c r="H102" s="765"/>
      <c r="I102" s="765"/>
      <c r="J102" s="765"/>
      <c r="K102" s="765"/>
      <c r="L102" s="765" t="s">
        <v>528</v>
      </c>
      <c r="M102" s="765"/>
      <c r="N102" s="161"/>
      <c r="O102" s="161"/>
      <c r="P102" s="766"/>
      <c r="Q102" s="767"/>
      <c r="R102" s="1"/>
    </row>
    <row r="103" spans="1:18" x14ac:dyDescent="0.2">
      <c r="A103" s="1"/>
      <c r="B103" s="43" t="s">
        <v>81</v>
      </c>
      <c r="C103" s="163"/>
      <c r="D103" s="163"/>
      <c r="E103" s="163"/>
      <c r="F103" s="163"/>
      <c r="G103" s="163"/>
      <c r="H103" s="163"/>
      <c r="I103" s="163"/>
      <c r="J103" s="163"/>
      <c r="K103" s="163"/>
      <c r="L103" s="163" t="s">
        <v>528</v>
      </c>
      <c r="M103" s="163"/>
      <c r="N103" s="164"/>
      <c r="O103" s="164"/>
      <c r="P103" s="744"/>
      <c r="Q103" s="745"/>
      <c r="R103" s="1"/>
    </row>
    <row r="104" spans="1:18" x14ac:dyDescent="0.2">
      <c r="A104" s="1"/>
      <c r="B104" s="22"/>
      <c r="C104" s="1245" t="s">
        <v>353</v>
      </c>
      <c r="D104" s="1245"/>
      <c r="E104" s="1245"/>
      <c r="F104" s="1245"/>
      <c r="G104" s="1245"/>
      <c r="H104" s="1245"/>
      <c r="I104" s="252" t="s">
        <v>51</v>
      </c>
      <c r="J104" s="252" t="s">
        <v>51</v>
      </c>
      <c r="K104" s="252" t="s">
        <v>51</v>
      </c>
      <c r="L104" s="252" t="s">
        <v>528</v>
      </c>
      <c r="M104" s="252" t="s">
        <v>51</v>
      </c>
      <c r="N104" s="57"/>
      <c r="O104" s="253">
        <v>619915</v>
      </c>
      <c r="P104" s="288" t="s">
        <v>52</v>
      </c>
      <c r="Q104" s="288" t="s">
        <v>52</v>
      </c>
      <c r="R104" s="1"/>
    </row>
    <row r="105" spans="1:18" x14ac:dyDescent="0.2">
      <c r="A105" s="1"/>
      <c r="B105" s="22"/>
      <c r="C105" s="1245" t="s">
        <v>98</v>
      </c>
      <c r="D105" s="1245"/>
      <c r="E105" s="1245"/>
      <c r="F105" s="1245"/>
      <c r="G105" s="1245"/>
      <c r="H105" s="1245"/>
      <c r="I105" s="252" t="s">
        <v>51</v>
      </c>
      <c r="J105" s="252" t="s">
        <v>51</v>
      </c>
      <c r="K105" s="252"/>
      <c r="L105" s="252" t="s">
        <v>528</v>
      </c>
      <c r="M105" s="252" t="s">
        <v>51</v>
      </c>
      <c r="N105" s="57"/>
      <c r="O105" s="253">
        <v>603897</v>
      </c>
      <c r="P105" s="288">
        <f t="shared" ref="P105:P110" si="2">Q105*0.7</f>
        <v>371</v>
      </c>
      <c r="Q105" s="288">
        <v>530</v>
      </c>
      <c r="R105" s="1"/>
    </row>
    <row r="106" spans="1:18" x14ac:dyDescent="0.2">
      <c r="A106" s="1"/>
      <c r="B106" s="27"/>
      <c r="C106" s="1245" t="s">
        <v>354</v>
      </c>
      <c r="D106" s="1245"/>
      <c r="E106" s="1245"/>
      <c r="F106" s="1245"/>
      <c r="G106" s="1245"/>
      <c r="H106" s="1245"/>
      <c r="I106" s="252" t="s">
        <v>51</v>
      </c>
      <c r="J106" s="252"/>
      <c r="K106" s="252"/>
      <c r="L106" s="252" t="s">
        <v>528</v>
      </c>
      <c r="M106" s="252"/>
      <c r="N106" s="57"/>
      <c r="O106" s="253" t="s">
        <v>355</v>
      </c>
      <c r="P106" s="288">
        <f t="shared" si="2"/>
        <v>23.799999999999997</v>
      </c>
      <c r="Q106" s="288">
        <v>34</v>
      </c>
      <c r="R106" s="1"/>
    </row>
    <row r="107" spans="1:18" x14ac:dyDescent="0.2">
      <c r="A107" s="1"/>
      <c r="B107" s="27"/>
      <c r="C107" s="1245" t="s">
        <v>187</v>
      </c>
      <c r="D107" s="1245"/>
      <c r="E107" s="1245"/>
      <c r="F107" s="1245"/>
      <c r="G107" s="1245"/>
      <c r="H107" s="1245"/>
      <c r="I107" s="252"/>
      <c r="J107" s="252" t="s">
        <v>51</v>
      </c>
      <c r="K107" s="252" t="s">
        <v>51</v>
      </c>
      <c r="L107" s="252" t="s">
        <v>528</v>
      </c>
      <c r="M107" s="252" t="s">
        <v>51</v>
      </c>
      <c r="N107" s="57"/>
      <c r="O107" s="253">
        <v>620224</v>
      </c>
      <c r="P107" s="288" t="s">
        <v>94</v>
      </c>
      <c r="Q107" s="288" t="s">
        <v>94</v>
      </c>
      <c r="R107" s="1"/>
    </row>
    <row r="108" spans="1:18" x14ac:dyDescent="0.2">
      <c r="A108" s="1"/>
      <c r="B108" s="52"/>
      <c r="C108" s="1245" t="s">
        <v>316</v>
      </c>
      <c r="D108" s="1245"/>
      <c r="E108" s="1245"/>
      <c r="F108" s="1245"/>
      <c r="G108" s="1245"/>
      <c r="H108" s="1245"/>
      <c r="I108" s="252"/>
      <c r="J108" s="252" t="s">
        <v>51</v>
      </c>
      <c r="K108" s="252" t="s">
        <v>51</v>
      </c>
      <c r="L108" s="252" t="s">
        <v>528</v>
      </c>
      <c r="M108" s="252" t="s">
        <v>51</v>
      </c>
      <c r="N108" s="57"/>
      <c r="O108" s="253" t="s">
        <v>356</v>
      </c>
      <c r="P108" s="288">
        <f t="shared" si="2"/>
        <v>64.399999999999991</v>
      </c>
      <c r="Q108" s="288">
        <v>92</v>
      </c>
      <c r="R108" s="1"/>
    </row>
    <row r="109" spans="1:18" x14ac:dyDescent="0.2">
      <c r="A109" s="1"/>
      <c r="B109" s="52"/>
      <c r="C109" s="1245" t="s">
        <v>89</v>
      </c>
      <c r="D109" s="1245"/>
      <c r="E109" s="1245"/>
      <c r="F109" s="1245"/>
      <c r="G109" s="1245"/>
      <c r="H109" s="1245"/>
      <c r="I109" s="252" t="s">
        <v>51</v>
      </c>
      <c r="J109" s="252"/>
      <c r="K109" s="252"/>
      <c r="L109" s="252"/>
      <c r="M109" s="252"/>
      <c r="N109" s="57"/>
      <c r="O109" s="253">
        <v>617183</v>
      </c>
      <c r="P109" s="288">
        <f t="shared" si="2"/>
        <v>69.3</v>
      </c>
      <c r="Q109" s="288">
        <v>99</v>
      </c>
      <c r="R109" s="1"/>
    </row>
    <row r="110" spans="1:18" x14ac:dyDescent="0.2">
      <c r="A110" s="1"/>
      <c r="B110" s="52"/>
      <c r="C110" s="1245" t="s">
        <v>188</v>
      </c>
      <c r="D110" s="1245"/>
      <c r="E110" s="1245"/>
      <c r="F110" s="1245"/>
      <c r="G110" s="1245"/>
      <c r="H110" s="1245"/>
      <c r="I110" s="252"/>
      <c r="J110" s="252" t="s">
        <v>51</v>
      </c>
      <c r="K110" s="252" t="s">
        <v>51</v>
      </c>
      <c r="L110" s="252" t="s">
        <v>528</v>
      </c>
      <c r="M110" s="252" t="s">
        <v>51</v>
      </c>
      <c r="N110" s="57"/>
      <c r="O110" s="253">
        <v>622598</v>
      </c>
      <c r="P110" s="288">
        <f t="shared" si="2"/>
        <v>240.1</v>
      </c>
      <c r="Q110" s="288">
        <v>343</v>
      </c>
      <c r="R110" s="1"/>
    </row>
    <row r="111" spans="1:18" x14ac:dyDescent="0.2">
      <c r="A111" s="1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 t="s">
        <v>528</v>
      </c>
      <c r="M111" s="52"/>
      <c r="N111" s="52"/>
      <c r="O111" s="52"/>
      <c r="P111" s="277"/>
      <c r="Q111" s="277"/>
      <c r="R111" s="1"/>
    </row>
    <row r="112" spans="1:18" x14ac:dyDescent="0.2">
      <c r="A112" s="1"/>
      <c r="B112" s="27"/>
      <c r="C112" s="39"/>
      <c r="D112" s="1"/>
      <c r="E112" s="1"/>
      <c r="F112" s="1"/>
      <c r="G112" s="1"/>
      <c r="H112" s="12"/>
      <c r="I112" s="12"/>
      <c r="J112" s="12"/>
      <c r="K112" s="12"/>
      <c r="L112" s="1010" t="s">
        <v>528</v>
      </c>
      <c r="M112" s="12"/>
      <c r="N112" s="2"/>
      <c r="O112" s="2"/>
      <c r="P112" s="220"/>
      <c r="Q112" s="220"/>
      <c r="R112" s="1"/>
    </row>
    <row r="113" spans="1:18" ht="22.8" x14ac:dyDescent="0.2">
      <c r="A113" s="1"/>
      <c r="B113" s="29" t="s">
        <v>46</v>
      </c>
      <c r="C113" s="15"/>
      <c r="D113" s="15"/>
      <c r="E113" s="15"/>
      <c r="F113" s="15"/>
      <c r="G113" s="15"/>
      <c r="H113" s="106"/>
      <c r="I113" s="32" t="s">
        <v>337</v>
      </c>
      <c r="J113" s="32" t="s">
        <v>338</v>
      </c>
      <c r="K113" s="32" t="s">
        <v>339</v>
      </c>
      <c r="L113" s="32" t="s">
        <v>528</v>
      </c>
      <c r="M113" s="32" t="s">
        <v>340</v>
      </c>
      <c r="N113" s="159"/>
      <c r="O113" s="17" t="s">
        <v>47</v>
      </c>
      <c r="P113" s="263" t="s">
        <v>455</v>
      </c>
      <c r="Q113" s="260" t="s">
        <v>5</v>
      </c>
      <c r="R113" s="1"/>
    </row>
    <row r="114" spans="1:18" ht="6.75" customHeight="1" x14ac:dyDescent="0.2">
      <c r="A114" s="1"/>
      <c r="B114" s="27"/>
      <c r="C114" s="39"/>
      <c r="D114" s="1"/>
      <c r="E114" s="1"/>
      <c r="F114" s="1"/>
      <c r="G114" s="1"/>
      <c r="H114" s="12"/>
      <c r="I114" s="12"/>
      <c r="J114" s="12"/>
      <c r="K114" s="12"/>
      <c r="L114" s="12"/>
      <c r="M114" s="12"/>
      <c r="N114" s="2"/>
      <c r="O114" s="2"/>
      <c r="P114" s="220"/>
      <c r="Q114" s="220"/>
      <c r="R114" s="1"/>
    </row>
    <row r="115" spans="1:18" ht="13.5" customHeight="1" x14ac:dyDescent="0.2">
      <c r="A115" s="1"/>
      <c r="B115" s="52"/>
      <c r="C115" s="27"/>
      <c r="D115" s="1"/>
      <c r="E115" s="1"/>
      <c r="F115" s="1"/>
      <c r="G115" s="1"/>
      <c r="H115" s="1"/>
      <c r="I115" s="12"/>
      <c r="J115" s="12"/>
      <c r="K115" s="12"/>
      <c r="L115" s="12"/>
      <c r="M115" s="12"/>
      <c r="N115" s="2"/>
      <c r="O115" s="2"/>
      <c r="P115" s="220"/>
      <c r="Q115" s="220"/>
      <c r="R115" s="1"/>
    </row>
    <row r="116" spans="1:18" x14ac:dyDescent="0.2">
      <c r="A116" s="1"/>
      <c r="B116" s="43" t="s">
        <v>99</v>
      </c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44"/>
      <c r="O116" s="44"/>
      <c r="P116" s="228"/>
      <c r="Q116" s="236"/>
      <c r="R116" s="1"/>
    </row>
    <row r="117" spans="1:18" x14ac:dyDescent="0.2">
      <c r="A117" s="1"/>
      <c r="B117" s="22"/>
      <c r="C117" s="1245" t="s">
        <v>1229</v>
      </c>
      <c r="D117" s="1245"/>
      <c r="E117" s="1245"/>
      <c r="F117" s="1245"/>
      <c r="G117" s="1245"/>
      <c r="H117" s="1245"/>
      <c r="I117" s="252" t="s">
        <v>51</v>
      </c>
      <c r="J117" s="252"/>
      <c r="K117" s="252"/>
      <c r="L117" s="252"/>
      <c r="M117" s="252"/>
      <c r="N117" s="57"/>
      <c r="O117" s="253">
        <v>623994</v>
      </c>
      <c r="P117" s="288" t="s">
        <v>52</v>
      </c>
      <c r="Q117" s="288" t="s">
        <v>52</v>
      </c>
      <c r="R117" s="1"/>
    </row>
    <row r="118" spans="1:18" x14ac:dyDescent="0.2">
      <c r="A118" s="1"/>
      <c r="B118" s="27"/>
      <c r="C118" s="1245" t="s">
        <v>458</v>
      </c>
      <c r="D118" s="1245"/>
      <c r="E118" s="1245"/>
      <c r="F118" s="1245"/>
      <c r="G118" s="1245"/>
      <c r="H118" s="1245"/>
      <c r="I118" s="252" t="s">
        <v>51</v>
      </c>
      <c r="J118" s="252"/>
      <c r="K118" s="252"/>
      <c r="L118" s="252"/>
      <c r="M118" s="252"/>
      <c r="N118" s="57"/>
      <c r="O118" s="253">
        <v>624027</v>
      </c>
      <c r="P118" s="288">
        <f t="shared" ref="P118:P119" si="3">Q118*0.7</f>
        <v>319.2</v>
      </c>
      <c r="Q118" s="288">
        <v>456</v>
      </c>
      <c r="R118" s="1"/>
    </row>
    <row r="119" spans="1:18" x14ac:dyDescent="0.2">
      <c r="A119" s="1"/>
      <c r="B119" s="27"/>
      <c r="C119" s="1245" t="s">
        <v>459</v>
      </c>
      <c r="D119" s="1245"/>
      <c r="E119" s="1245"/>
      <c r="F119" s="1245"/>
      <c r="G119" s="1245"/>
      <c r="H119" s="1245"/>
      <c r="I119" s="252" t="s">
        <v>51</v>
      </c>
      <c r="J119" s="252"/>
      <c r="K119" s="252"/>
      <c r="L119" s="252"/>
      <c r="M119" s="252"/>
      <c r="N119" s="57"/>
      <c r="O119" s="253">
        <v>624029</v>
      </c>
      <c r="P119" s="288">
        <f t="shared" si="3"/>
        <v>356.29999999999995</v>
      </c>
      <c r="Q119" s="288">
        <v>509</v>
      </c>
      <c r="R119" s="1"/>
    </row>
    <row r="120" spans="1:18" x14ac:dyDescent="0.2">
      <c r="A120" s="1"/>
      <c r="B120" s="27"/>
      <c r="C120" s="1245" t="s">
        <v>359</v>
      </c>
      <c r="D120" s="1245"/>
      <c r="E120" s="1245"/>
      <c r="F120" s="1245"/>
      <c r="G120" s="1245"/>
      <c r="H120" s="1245"/>
      <c r="I120" s="252" t="s">
        <v>51</v>
      </c>
      <c r="J120" s="252"/>
      <c r="K120" s="252"/>
      <c r="L120" s="252" t="s">
        <v>528</v>
      </c>
      <c r="M120" s="252"/>
      <c r="N120" s="57"/>
      <c r="O120" s="253">
        <v>605750</v>
      </c>
      <c r="P120" s="288" t="s">
        <v>52</v>
      </c>
      <c r="Q120" s="288" t="s">
        <v>52</v>
      </c>
      <c r="R120" s="1"/>
    </row>
    <row r="121" spans="1:18" x14ac:dyDescent="0.2">
      <c r="A121" s="1"/>
      <c r="B121" s="27"/>
      <c r="C121" s="1245" t="s">
        <v>101</v>
      </c>
      <c r="D121" s="1245"/>
      <c r="E121" s="1245"/>
      <c r="F121" s="1245"/>
      <c r="G121" s="1245"/>
      <c r="H121" s="1245"/>
      <c r="I121" s="252" t="s">
        <v>51</v>
      </c>
      <c r="J121" s="252"/>
      <c r="K121" s="252"/>
      <c r="L121" s="252" t="s">
        <v>528</v>
      </c>
      <c r="M121" s="252"/>
      <c r="N121" s="57"/>
      <c r="O121" s="253" t="s">
        <v>102</v>
      </c>
      <c r="P121" s="288">
        <f t="shared" ref="P121:P130" si="4">Q121*0.7</f>
        <v>50.4</v>
      </c>
      <c r="Q121" s="288">
        <v>72</v>
      </c>
      <c r="R121" s="1"/>
    </row>
    <row r="122" spans="1:18" x14ac:dyDescent="0.2">
      <c r="A122" s="1"/>
      <c r="B122" s="27"/>
      <c r="C122" s="1245" t="s">
        <v>101</v>
      </c>
      <c r="D122" s="1245"/>
      <c r="E122" s="1245"/>
      <c r="F122" s="1245"/>
      <c r="G122" s="1245"/>
      <c r="H122" s="1245"/>
      <c r="I122" s="252"/>
      <c r="J122" s="252" t="s">
        <v>51</v>
      </c>
      <c r="K122" s="252" t="s">
        <v>51</v>
      </c>
      <c r="L122" s="252" t="s">
        <v>528</v>
      </c>
      <c r="M122" s="252" t="s">
        <v>51</v>
      </c>
      <c r="N122" s="57"/>
      <c r="O122" s="253">
        <v>607284</v>
      </c>
      <c r="P122" s="288">
        <f t="shared" si="4"/>
        <v>49.699999999999996</v>
      </c>
      <c r="Q122" s="288">
        <v>71</v>
      </c>
      <c r="R122" s="1"/>
    </row>
    <row r="123" spans="1:18" x14ac:dyDescent="0.2">
      <c r="A123" s="1"/>
      <c r="B123" s="27"/>
      <c r="C123" s="1245" t="s">
        <v>192</v>
      </c>
      <c r="D123" s="1245"/>
      <c r="E123" s="1245"/>
      <c r="F123" s="1245"/>
      <c r="G123" s="1245"/>
      <c r="H123" s="1245"/>
      <c r="I123" s="252"/>
      <c r="J123" s="252" t="s">
        <v>51</v>
      </c>
      <c r="K123" s="252" t="s">
        <v>51</v>
      </c>
      <c r="L123" s="252" t="s">
        <v>528</v>
      </c>
      <c r="M123" s="252" t="s">
        <v>51</v>
      </c>
      <c r="N123" s="57"/>
      <c r="O123" s="253" t="s">
        <v>193</v>
      </c>
      <c r="P123" s="288">
        <f t="shared" si="4"/>
        <v>37.799999999999997</v>
      </c>
      <c r="Q123" s="288">
        <v>54</v>
      </c>
      <c r="R123" s="1"/>
    </row>
    <row r="124" spans="1:18" x14ac:dyDescent="0.2">
      <c r="A124" s="1"/>
      <c r="B124" s="27"/>
      <c r="C124" s="1245" t="s">
        <v>116</v>
      </c>
      <c r="D124" s="1245"/>
      <c r="E124" s="1245"/>
      <c r="F124" s="1245"/>
      <c r="G124" s="1245"/>
      <c r="H124" s="1245"/>
      <c r="I124" s="252" t="s">
        <v>51</v>
      </c>
      <c r="J124" s="252" t="s">
        <v>51</v>
      </c>
      <c r="K124" s="252" t="s">
        <v>51</v>
      </c>
      <c r="L124" s="252" t="s">
        <v>528</v>
      </c>
      <c r="M124" s="252" t="s">
        <v>51</v>
      </c>
      <c r="N124" s="57"/>
      <c r="O124" s="253">
        <v>614168</v>
      </c>
      <c r="P124" s="288">
        <f t="shared" si="4"/>
        <v>74.899999999999991</v>
      </c>
      <c r="Q124" s="288">
        <v>107</v>
      </c>
      <c r="R124" s="1"/>
    </row>
    <row r="125" spans="1:18" x14ac:dyDescent="0.2">
      <c r="A125" s="1"/>
      <c r="B125" s="27"/>
      <c r="C125" s="1245" t="s">
        <v>1540</v>
      </c>
      <c r="D125" s="1245"/>
      <c r="E125" s="1245"/>
      <c r="F125" s="1245"/>
      <c r="G125" s="1245"/>
      <c r="H125" s="1245"/>
      <c r="I125" s="252" t="s">
        <v>51</v>
      </c>
      <c r="J125" s="252"/>
      <c r="K125" s="252"/>
      <c r="L125" s="252" t="s">
        <v>528</v>
      </c>
      <c r="M125" s="252"/>
      <c r="N125" s="57"/>
      <c r="O125" s="253">
        <v>613072</v>
      </c>
      <c r="P125" s="288" t="s">
        <v>52</v>
      </c>
      <c r="Q125" s="288" t="s">
        <v>52</v>
      </c>
      <c r="R125" s="1"/>
    </row>
    <row r="126" spans="1:18" x14ac:dyDescent="0.2">
      <c r="A126" s="1"/>
      <c r="B126" s="27"/>
      <c r="C126" s="1245" t="s">
        <v>360</v>
      </c>
      <c r="D126" s="1245"/>
      <c r="E126" s="1245"/>
      <c r="F126" s="1245"/>
      <c r="G126" s="1245"/>
      <c r="H126" s="1245"/>
      <c r="I126" s="252" t="s">
        <v>51</v>
      </c>
      <c r="J126" s="252"/>
      <c r="K126" s="252"/>
      <c r="L126" s="252" t="s">
        <v>528</v>
      </c>
      <c r="M126" s="252"/>
      <c r="N126" s="57"/>
      <c r="O126" s="253">
        <v>613510</v>
      </c>
      <c r="P126" s="288">
        <f t="shared" si="4"/>
        <v>198.1</v>
      </c>
      <c r="Q126" s="288">
        <v>283</v>
      </c>
      <c r="R126" s="1"/>
    </row>
    <row r="127" spans="1:18" x14ac:dyDescent="0.2">
      <c r="A127" s="1"/>
      <c r="B127" s="27"/>
      <c r="C127" s="1245" t="s">
        <v>1539</v>
      </c>
      <c r="D127" s="1245"/>
      <c r="E127" s="1245"/>
      <c r="F127" s="1245"/>
      <c r="G127" s="1245"/>
      <c r="H127" s="1245"/>
      <c r="I127" s="252" t="s">
        <v>51</v>
      </c>
      <c r="J127" s="252"/>
      <c r="K127" s="252"/>
      <c r="L127" s="252" t="s">
        <v>528</v>
      </c>
      <c r="M127" s="252"/>
      <c r="N127" s="57"/>
      <c r="O127" s="253">
        <v>613511</v>
      </c>
      <c r="P127" s="288">
        <f t="shared" si="4"/>
        <v>143.5</v>
      </c>
      <c r="Q127" s="288">
        <v>205</v>
      </c>
      <c r="R127" s="1"/>
    </row>
    <row r="128" spans="1:18" x14ac:dyDescent="0.2">
      <c r="A128" s="1"/>
      <c r="B128" s="27"/>
      <c r="C128" s="1245" t="s">
        <v>195</v>
      </c>
      <c r="D128" s="1245"/>
      <c r="E128" s="1245"/>
      <c r="F128" s="1245"/>
      <c r="G128" s="1245"/>
      <c r="H128" s="1245"/>
      <c r="I128" s="252" t="s">
        <v>51</v>
      </c>
      <c r="J128" s="252"/>
      <c r="K128" s="252"/>
      <c r="L128" s="252" t="s">
        <v>528</v>
      </c>
      <c r="M128" s="252"/>
      <c r="N128" s="57"/>
      <c r="O128" s="253">
        <v>613512</v>
      </c>
      <c r="P128" s="288">
        <f t="shared" si="4"/>
        <v>139.29999999999998</v>
      </c>
      <c r="Q128" s="288">
        <v>199</v>
      </c>
      <c r="R128" s="1"/>
    </row>
    <row r="129" spans="1:18" x14ac:dyDescent="0.2">
      <c r="A129" s="1"/>
      <c r="B129" s="27"/>
      <c r="C129" s="1245" t="s">
        <v>361</v>
      </c>
      <c r="D129" s="1245"/>
      <c r="E129" s="1245"/>
      <c r="F129" s="1245"/>
      <c r="G129" s="1245"/>
      <c r="H129" s="1245"/>
      <c r="I129" s="252"/>
      <c r="J129" s="252" t="s">
        <v>51</v>
      </c>
      <c r="K129" s="252" t="s">
        <v>51</v>
      </c>
      <c r="L129" s="252" t="s">
        <v>528</v>
      </c>
      <c r="M129" s="252"/>
      <c r="N129" s="57"/>
      <c r="O129" s="253">
        <v>607243</v>
      </c>
      <c r="P129" s="288">
        <f t="shared" si="4"/>
        <v>26.599999999999998</v>
      </c>
      <c r="Q129" s="288">
        <v>38</v>
      </c>
      <c r="R129" s="1"/>
    </row>
    <row r="130" spans="1:18" x14ac:dyDescent="0.2">
      <c r="A130" s="1"/>
      <c r="B130" s="27"/>
      <c r="C130" s="1245" t="s">
        <v>361</v>
      </c>
      <c r="D130" s="1245"/>
      <c r="E130" s="1245"/>
      <c r="F130" s="1245"/>
      <c r="G130" s="1245"/>
      <c r="H130" s="1245"/>
      <c r="I130" s="252"/>
      <c r="J130" s="252"/>
      <c r="K130" s="252"/>
      <c r="L130" s="252" t="s">
        <v>528</v>
      </c>
      <c r="M130" s="252" t="s">
        <v>51</v>
      </c>
      <c r="N130" s="57"/>
      <c r="O130" s="253">
        <v>607304</v>
      </c>
      <c r="P130" s="288">
        <f t="shared" si="4"/>
        <v>26.599999999999998</v>
      </c>
      <c r="Q130" s="288">
        <v>38</v>
      </c>
      <c r="R130" s="1"/>
    </row>
    <row r="131" spans="1:18" x14ac:dyDescent="0.2">
      <c r="A131" s="1"/>
      <c r="B131" s="27"/>
      <c r="C131" s="1093"/>
      <c r="D131" s="55"/>
      <c r="E131" s="55"/>
      <c r="F131" s="55"/>
      <c r="G131" s="55"/>
      <c r="H131" s="56"/>
      <c r="I131" s="56"/>
      <c r="J131" s="56"/>
      <c r="K131" s="56"/>
      <c r="L131" s="56" t="s">
        <v>528</v>
      </c>
      <c r="M131" s="56"/>
      <c r="N131" s="57"/>
      <c r="O131" s="57"/>
      <c r="P131" s="281"/>
      <c r="Q131" s="281"/>
      <c r="R131" s="1"/>
    </row>
    <row r="132" spans="1:18" x14ac:dyDescent="0.2">
      <c r="A132" s="1"/>
      <c r="B132" s="27"/>
      <c r="C132" s="774" t="s">
        <v>362</v>
      </c>
      <c r="D132" s="55"/>
      <c r="E132" s="55"/>
      <c r="F132" s="55"/>
      <c r="G132" s="55"/>
      <c r="H132" s="56"/>
      <c r="I132" s="56"/>
      <c r="J132" s="56"/>
      <c r="K132" s="56"/>
      <c r="L132" s="56"/>
      <c r="M132" s="56"/>
      <c r="N132" s="57"/>
      <c r="O132" s="57"/>
      <c r="P132" s="281"/>
      <c r="Q132" s="281"/>
      <c r="R132" s="1"/>
    </row>
    <row r="133" spans="1:18" x14ac:dyDescent="0.2">
      <c r="A133" s="1"/>
      <c r="B133" s="27"/>
      <c r="C133" s="1245" t="s">
        <v>82</v>
      </c>
      <c r="D133" s="1245"/>
      <c r="E133" s="1245"/>
      <c r="F133" s="1245"/>
      <c r="G133" s="1245"/>
      <c r="H133" s="1245"/>
      <c r="I133" s="252" t="s">
        <v>51</v>
      </c>
      <c r="J133" s="252" t="s">
        <v>51</v>
      </c>
      <c r="K133" s="252" t="s">
        <v>51</v>
      </c>
      <c r="L133" s="252" t="s">
        <v>528</v>
      </c>
      <c r="M133" s="252" t="s">
        <v>51</v>
      </c>
      <c r="N133" s="57"/>
      <c r="O133" s="253">
        <v>622285</v>
      </c>
      <c r="P133" s="288" t="s">
        <v>52</v>
      </c>
      <c r="Q133" s="288" t="s">
        <v>52</v>
      </c>
      <c r="R133" s="1"/>
    </row>
    <row r="134" spans="1:18" x14ac:dyDescent="0.2">
      <c r="A134" s="1"/>
      <c r="B134" s="27"/>
      <c r="C134" s="1245" t="s">
        <v>363</v>
      </c>
      <c r="D134" s="1245"/>
      <c r="E134" s="1245"/>
      <c r="F134" s="1245"/>
      <c r="G134" s="1245"/>
      <c r="H134" s="1245"/>
      <c r="I134" s="252" t="s">
        <v>51</v>
      </c>
      <c r="J134" s="252"/>
      <c r="K134" s="252"/>
      <c r="L134" s="252" t="s">
        <v>528</v>
      </c>
      <c r="M134" s="252"/>
      <c r="N134" s="57"/>
      <c r="O134" s="253">
        <v>623372</v>
      </c>
      <c r="P134" s="288">
        <f t="shared" ref="P134:P144" si="5">Q134*0.7</f>
        <v>86.1</v>
      </c>
      <c r="Q134" s="288">
        <v>123</v>
      </c>
      <c r="R134" s="1"/>
    </row>
    <row r="135" spans="1:18" x14ac:dyDescent="0.2">
      <c r="A135" s="1"/>
      <c r="B135" s="27"/>
      <c r="C135" s="1245" t="s">
        <v>363</v>
      </c>
      <c r="D135" s="1245"/>
      <c r="E135" s="1245"/>
      <c r="F135" s="1245"/>
      <c r="G135" s="1245"/>
      <c r="H135" s="1245"/>
      <c r="I135" s="252"/>
      <c r="J135" s="252" t="s">
        <v>51</v>
      </c>
      <c r="K135" s="252" t="s">
        <v>51</v>
      </c>
      <c r="L135" s="252" t="s">
        <v>528</v>
      </c>
      <c r="M135" s="252"/>
      <c r="N135" s="57"/>
      <c r="O135" s="253">
        <v>623376</v>
      </c>
      <c r="P135" s="288">
        <f t="shared" si="5"/>
        <v>86.1</v>
      </c>
      <c r="Q135" s="288">
        <v>123</v>
      </c>
      <c r="R135" s="1"/>
    </row>
    <row r="136" spans="1:18" x14ac:dyDescent="0.2">
      <c r="A136" s="1"/>
      <c r="B136" s="27"/>
      <c r="C136" s="1245" t="s">
        <v>363</v>
      </c>
      <c r="D136" s="1245"/>
      <c r="E136" s="1245"/>
      <c r="F136" s="1245"/>
      <c r="G136" s="1245"/>
      <c r="H136" s="1245"/>
      <c r="I136" s="252"/>
      <c r="J136" s="252"/>
      <c r="K136" s="252"/>
      <c r="L136" s="252" t="s">
        <v>528</v>
      </c>
      <c r="M136" s="252" t="s">
        <v>51</v>
      </c>
      <c r="N136" s="57"/>
      <c r="O136" s="253">
        <v>623421</v>
      </c>
      <c r="P136" s="288">
        <f t="shared" si="5"/>
        <v>86.1</v>
      </c>
      <c r="Q136" s="288">
        <v>123</v>
      </c>
      <c r="R136" s="1"/>
    </row>
    <row r="137" spans="1:18" x14ac:dyDescent="0.2">
      <c r="A137" s="1"/>
      <c r="B137" s="27"/>
      <c r="C137" s="1245" t="s">
        <v>189</v>
      </c>
      <c r="D137" s="1245"/>
      <c r="E137" s="1245"/>
      <c r="F137" s="1245"/>
      <c r="G137" s="1245"/>
      <c r="H137" s="1245"/>
      <c r="I137" s="252" t="s">
        <v>51</v>
      </c>
      <c r="J137" s="252"/>
      <c r="K137" s="252"/>
      <c r="L137" s="252" t="s">
        <v>528</v>
      </c>
      <c r="M137" s="252"/>
      <c r="N137" s="57"/>
      <c r="O137" s="253" t="s">
        <v>364</v>
      </c>
      <c r="P137" s="288">
        <f t="shared" si="5"/>
        <v>43.4</v>
      </c>
      <c r="Q137" s="288">
        <v>62</v>
      </c>
      <c r="R137" s="1"/>
    </row>
    <row r="138" spans="1:18" x14ac:dyDescent="0.2">
      <c r="A138" s="1"/>
      <c r="B138" s="27"/>
      <c r="C138" s="1245" t="s">
        <v>365</v>
      </c>
      <c r="D138" s="1245"/>
      <c r="E138" s="1245"/>
      <c r="F138" s="1245"/>
      <c r="G138" s="1245"/>
      <c r="H138" s="1245"/>
      <c r="I138" s="252" t="s">
        <v>51</v>
      </c>
      <c r="J138" s="252"/>
      <c r="K138" s="252"/>
      <c r="L138" s="252" t="s">
        <v>528</v>
      </c>
      <c r="M138" s="252"/>
      <c r="N138" s="57"/>
      <c r="O138" s="253" t="s">
        <v>366</v>
      </c>
      <c r="P138" s="288">
        <f t="shared" si="5"/>
        <v>43.4</v>
      </c>
      <c r="Q138" s="288">
        <v>62</v>
      </c>
      <c r="R138" s="1"/>
    </row>
    <row r="139" spans="1:18" x14ac:dyDescent="0.2">
      <c r="A139" s="1"/>
      <c r="B139" s="27"/>
      <c r="C139" s="1245" t="s">
        <v>189</v>
      </c>
      <c r="D139" s="1245"/>
      <c r="E139" s="1245"/>
      <c r="F139" s="1245"/>
      <c r="G139" s="1245"/>
      <c r="H139" s="1245"/>
      <c r="I139" s="252"/>
      <c r="J139" s="252" t="s">
        <v>51</v>
      </c>
      <c r="K139" s="252"/>
      <c r="L139" s="252" t="s">
        <v>528</v>
      </c>
      <c r="M139" s="252"/>
      <c r="N139" s="57"/>
      <c r="O139" s="253">
        <v>607178</v>
      </c>
      <c r="P139" s="288">
        <f t="shared" si="5"/>
        <v>43.4</v>
      </c>
      <c r="Q139" s="288">
        <v>62</v>
      </c>
      <c r="R139" s="1"/>
    </row>
    <row r="140" spans="1:18" x14ac:dyDescent="0.2">
      <c r="A140" s="1"/>
      <c r="B140" s="27"/>
      <c r="C140" s="1245" t="s">
        <v>365</v>
      </c>
      <c r="D140" s="1245"/>
      <c r="E140" s="1245"/>
      <c r="F140" s="1245"/>
      <c r="G140" s="1245"/>
      <c r="H140" s="1245"/>
      <c r="I140" s="252"/>
      <c r="J140" s="252" t="s">
        <v>51</v>
      </c>
      <c r="K140" s="252"/>
      <c r="L140" s="252" t="s">
        <v>528</v>
      </c>
      <c r="M140" s="252"/>
      <c r="N140" s="57"/>
      <c r="O140" s="253">
        <v>607326</v>
      </c>
      <c r="P140" s="288">
        <f t="shared" si="5"/>
        <v>43.4</v>
      </c>
      <c r="Q140" s="288">
        <v>62</v>
      </c>
      <c r="R140" s="1"/>
    </row>
    <row r="141" spans="1:18" x14ac:dyDescent="0.2">
      <c r="A141" s="1"/>
      <c r="B141" s="27"/>
      <c r="C141" s="1245" t="s">
        <v>189</v>
      </c>
      <c r="D141" s="1245"/>
      <c r="E141" s="1245"/>
      <c r="F141" s="1245"/>
      <c r="G141" s="1245"/>
      <c r="H141" s="1245"/>
      <c r="I141" s="252"/>
      <c r="J141" s="252"/>
      <c r="K141" s="252"/>
      <c r="L141" s="252" t="s">
        <v>528</v>
      </c>
      <c r="M141" s="252" t="s">
        <v>51</v>
      </c>
      <c r="N141" s="57"/>
      <c r="O141" s="253">
        <v>607181</v>
      </c>
      <c r="P141" s="288">
        <f t="shared" si="5"/>
        <v>43.4</v>
      </c>
      <c r="Q141" s="288">
        <v>62</v>
      </c>
      <c r="R141" s="1"/>
    </row>
    <row r="142" spans="1:18" x14ac:dyDescent="0.2">
      <c r="A142" s="1"/>
      <c r="B142" s="27"/>
      <c r="C142" s="1245" t="s">
        <v>365</v>
      </c>
      <c r="D142" s="1245"/>
      <c r="E142" s="1245"/>
      <c r="F142" s="1245"/>
      <c r="G142" s="1245"/>
      <c r="H142" s="1245"/>
      <c r="I142" s="252"/>
      <c r="J142" s="252"/>
      <c r="K142" s="252"/>
      <c r="L142" s="252" t="s">
        <v>528</v>
      </c>
      <c r="M142" s="252" t="s">
        <v>51</v>
      </c>
      <c r="N142" s="57"/>
      <c r="O142" s="253">
        <v>607231</v>
      </c>
      <c r="P142" s="288">
        <f t="shared" si="5"/>
        <v>43.4</v>
      </c>
      <c r="Q142" s="288">
        <v>62</v>
      </c>
      <c r="R142" s="1"/>
    </row>
    <row r="143" spans="1:18" x14ac:dyDescent="0.2">
      <c r="A143" s="1"/>
      <c r="B143" s="27"/>
      <c r="C143" s="1245" t="s">
        <v>95</v>
      </c>
      <c r="D143" s="1245"/>
      <c r="E143" s="1245"/>
      <c r="F143" s="1245"/>
      <c r="G143" s="1245"/>
      <c r="H143" s="1245"/>
      <c r="I143" s="252" t="s">
        <v>51</v>
      </c>
      <c r="J143" s="252" t="s">
        <v>51</v>
      </c>
      <c r="K143" s="252" t="s">
        <v>51</v>
      </c>
      <c r="L143" s="252" t="s">
        <v>528</v>
      </c>
      <c r="M143" s="252" t="s">
        <v>51</v>
      </c>
      <c r="N143" s="57"/>
      <c r="O143" s="253">
        <v>622661</v>
      </c>
      <c r="P143" s="288">
        <f t="shared" si="5"/>
        <v>207.2</v>
      </c>
      <c r="Q143" s="288">
        <v>296</v>
      </c>
      <c r="R143" s="1"/>
    </row>
    <row r="144" spans="1:18" x14ac:dyDescent="0.2">
      <c r="A144" s="1"/>
      <c r="B144" s="27"/>
      <c r="C144" s="1245" t="s">
        <v>91</v>
      </c>
      <c r="D144" s="1245"/>
      <c r="E144" s="1245"/>
      <c r="F144" s="1245"/>
      <c r="G144" s="1245"/>
      <c r="H144" s="1245"/>
      <c r="I144" s="252" t="s">
        <v>51</v>
      </c>
      <c r="J144" s="252" t="s">
        <v>51</v>
      </c>
      <c r="K144" s="252" t="s">
        <v>51</v>
      </c>
      <c r="L144" s="252" t="s">
        <v>528</v>
      </c>
      <c r="M144" s="252" t="s">
        <v>51</v>
      </c>
      <c r="N144" s="57"/>
      <c r="O144" s="253">
        <v>622340</v>
      </c>
      <c r="P144" s="288">
        <f t="shared" si="5"/>
        <v>144.19999999999999</v>
      </c>
      <c r="Q144" s="288">
        <v>206</v>
      </c>
      <c r="R144" s="1"/>
    </row>
    <row r="145" spans="1:18" x14ac:dyDescent="0.2">
      <c r="A145" s="1"/>
      <c r="B145" s="27"/>
      <c r="C145" s="1303"/>
      <c r="D145" s="1303"/>
      <c r="E145" s="1303"/>
      <c r="F145" s="1303"/>
      <c r="G145" s="1303"/>
      <c r="H145" s="1216"/>
      <c r="I145" s="56"/>
      <c r="J145" s="56"/>
      <c r="K145" s="56"/>
      <c r="L145" s="56" t="s">
        <v>528</v>
      </c>
      <c r="M145" s="56"/>
      <c r="N145" s="57"/>
      <c r="O145" s="57"/>
      <c r="P145" s="281"/>
      <c r="Q145" s="281"/>
      <c r="R145" s="1"/>
    </row>
    <row r="146" spans="1:18" x14ac:dyDescent="0.2">
      <c r="A146" s="1"/>
      <c r="B146" s="27"/>
      <c r="C146" s="1302" t="s">
        <v>367</v>
      </c>
      <c r="D146" s="1302"/>
      <c r="E146" s="1302"/>
      <c r="F146" s="1302"/>
      <c r="G146" s="1302"/>
      <c r="H146" s="1302"/>
      <c r="I146" s="56"/>
      <c r="J146" s="56"/>
      <c r="K146" s="56"/>
      <c r="L146" s="56" t="s">
        <v>528</v>
      </c>
      <c r="M146" s="56"/>
      <c r="N146" s="57"/>
      <c r="O146" s="57"/>
      <c r="P146" s="281"/>
      <c r="Q146" s="281"/>
      <c r="R146" s="1"/>
    </row>
    <row r="147" spans="1:18" x14ac:dyDescent="0.2">
      <c r="A147" s="1"/>
      <c r="B147" s="27"/>
      <c r="C147" s="1245" t="s">
        <v>92</v>
      </c>
      <c r="D147" s="1245"/>
      <c r="E147" s="1245"/>
      <c r="F147" s="1245"/>
      <c r="G147" s="1245"/>
      <c r="H147" s="1245"/>
      <c r="I147" s="252" t="s">
        <v>51</v>
      </c>
      <c r="J147" s="252"/>
      <c r="K147" s="252"/>
      <c r="L147" s="252" t="s">
        <v>528</v>
      </c>
      <c r="M147" s="252"/>
      <c r="N147" s="57"/>
      <c r="O147" s="253" t="s">
        <v>154</v>
      </c>
      <c r="P147" s="288" t="s">
        <v>52</v>
      </c>
      <c r="Q147" s="288" t="s">
        <v>52</v>
      </c>
      <c r="R147" s="1"/>
    </row>
    <row r="148" spans="1:18" x14ac:dyDescent="0.2">
      <c r="A148" s="1"/>
      <c r="B148" s="27"/>
      <c r="C148" s="1245" t="s">
        <v>1230</v>
      </c>
      <c r="D148" s="1245"/>
      <c r="E148" s="1245"/>
      <c r="F148" s="1245"/>
      <c r="G148" s="1245"/>
      <c r="H148" s="1245"/>
      <c r="I148" s="252" t="s">
        <v>51</v>
      </c>
      <c r="J148" s="252" t="s">
        <v>51</v>
      </c>
      <c r="K148" s="252" t="s">
        <v>51</v>
      </c>
      <c r="L148" s="252" t="s">
        <v>528</v>
      </c>
      <c r="M148" s="252" t="s">
        <v>51</v>
      </c>
      <c r="N148" s="57"/>
      <c r="O148" s="253" t="s">
        <v>1231</v>
      </c>
      <c r="P148" s="288" t="s">
        <v>52</v>
      </c>
      <c r="Q148" s="288" t="s">
        <v>52</v>
      </c>
      <c r="R148" s="1"/>
    </row>
    <row r="149" spans="1:18" x14ac:dyDescent="0.2">
      <c r="A149" s="1"/>
      <c r="B149" s="27"/>
      <c r="C149" s="1245" t="s">
        <v>1232</v>
      </c>
      <c r="D149" s="1245"/>
      <c r="E149" s="1245"/>
      <c r="F149" s="1245"/>
      <c r="G149" s="1245"/>
      <c r="H149" s="1245"/>
      <c r="I149" s="252" t="s">
        <v>528</v>
      </c>
      <c r="J149" s="252" t="s">
        <v>51</v>
      </c>
      <c r="K149" s="252" t="s">
        <v>51</v>
      </c>
      <c r="L149" s="252" t="s">
        <v>528</v>
      </c>
      <c r="M149" s="252" t="s">
        <v>51</v>
      </c>
      <c r="N149" s="57"/>
      <c r="O149" s="253">
        <v>608288</v>
      </c>
      <c r="P149" s="288">
        <f t="shared" ref="P149" si="6">Q149*0.7</f>
        <v>52.5</v>
      </c>
      <c r="Q149" s="288">
        <v>75</v>
      </c>
      <c r="R149" s="1"/>
    </row>
    <row r="150" spans="1:18" x14ac:dyDescent="0.2">
      <c r="A150" s="1"/>
      <c r="B150" s="27"/>
      <c r="C150" s="165"/>
      <c r="D150" s="55"/>
      <c r="E150" s="55"/>
      <c r="F150" s="55"/>
      <c r="G150" s="55"/>
      <c r="H150" s="56"/>
      <c r="I150" s="56"/>
      <c r="J150" s="56"/>
      <c r="K150" s="56"/>
      <c r="L150" s="56" t="s">
        <v>528</v>
      </c>
      <c r="M150" s="56"/>
      <c r="N150" s="57"/>
      <c r="O150" s="57"/>
      <c r="P150" s="281"/>
      <c r="Q150" s="281"/>
      <c r="R150" s="1"/>
    </row>
    <row r="151" spans="1:18" x14ac:dyDescent="0.2">
      <c r="A151" s="1"/>
      <c r="B151" s="43" t="s">
        <v>317</v>
      </c>
      <c r="C151" s="163"/>
      <c r="D151" s="163"/>
      <c r="E151" s="163"/>
      <c r="F151" s="163"/>
      <c r="G151" s="163"/>
      <c r="H151" s="163"/>
      <c r="I151" s="163"/>
      <c r="J151" s="163"/>
      <c r="K151" s="163"/>
      <c r="L151" s="163" t="s">
        <v>528</v>
      </c>
      <c r="M151" s="163"/>
      <c r="N151" s="164"/>
      <c r="O151" s="164"/>
      <c r="P151" s="744"/>
      <c r="Q151" s="745"/>
      <c r="R151" s="1"/>
    </row>
    <row r="152" spans="1:18" x14ac:dyDescent="0.2">
      <c r="A152" s="1"/>
      <c r="B152" s="22"/>
      <c r="C152" s="1185" t="s">
        <v>369</v>
      </c>
      <c r="D152" s="1186"/>
      <c r="E152" s="1186"/>
      <c r="F152" s="1186"/>
      <c r="G152" s="1186"/>
      <c r="H152" s="1187"/>
      <c r="I152" s="252" t="s">
        <v>51</v>
      </c>
      <c r="J152" s="252" t="s">
        <v>51</v>
      </c>
      <c r="K152" s="252"/>
      <c r="L152" s="252" t="s">
        <v>528</v>
      </c>
      <c r="M152" s="252"/>
      <c r="N152" s="57"/>
      <c r="O152" s="253" t="s">
        <v>370</v>
      </c>
      <c r="P152" s="288">
        <f t="shared" ref="P152:P159" si="7">Q152*0.7</f>
        <v>37.799999999999997</v>
      </c>
      <c r="Q152" s="288">
        <v>54</v>
      </c>
      <c r="R152" s="1"/>
    </row>
    <row r="153" spans="1:18" x14ac:dyDescent="0.2">
      <c r="A153" s="1"/>
      <c r="B153" s="22"/>
      <c r="C153" s="1245" t="s">
        <v>369</v>
      </c>
      <c r="D153" s="1245"/>
      <c r="E153" s="1245"/>
      <c r="F153" s="1245"/>
      <c r="G153" s="1245"/>
      <c r="H153" s="1245"/>
      <c r="I153" s="252"/>
      <c r="J153" s="252"/>
      <c r="K153" s="252" t="s">
        <v>51</v>
      </c>
      <c r="L153" s="252" t="s">
        <v>528</v>
      </c>
      <c r="M153" s="252"/>
      <c r="N153" s="57"/>
      <c r="O153" s="253" t="s">
        <v>370</v>
      </c>
      <c r="P153" s="288" t="s">
        <v>52</v>
      </c>
      <c r="Q153" s="288" t="s">
        <v>52</v>
      </c>
      <c r="R153" s="1"/>
    </row>
    <row r="154" spans="1:18" x14ac:dyDescent="0.2">
      <c r="A154" s="1"/>
      <c r="B154" s="27"/>
      <c r="C154" s="1245" t="s">
        <v>371</v>
      </c>
      <c r="D154" s="1245"/>
      <c r="E154" s="1245"/>
      <c r="F154" s="1245"/>
      <c r="G154" s="1245"/>
      <c r="H154" s="1245"/>
      <c r="I154" s="252" t="s">
        <v>51</v>
      </c>
      <c r="J154" s="252" t="s">
        <v>51</v>
      </c>
      <c r="K154" s="252" t="s">
        <v>51</v>
      </c>
      <c r="L154" s="252" t="s">
        <v>528</v>
      </c>
      <c r="M154" s="252" t="s">
        <v>51</v>
      </c>
      <c r="N154" s="57"/>
      <c r="O154" s="253" t="s">
        <v>372</v>
      </c>
      <c r="P154" s="288">
        <f t="shared" si="7"/>
        <v>65.099999999999994</v>
      </c>
      <c r="Q154" s="288">
        <v>93</v>
      </c>
      <c r="R154" s="1"/>
    </row>
    <row r="155" spans="1:18" x14ac:dyDescent="0.2">
      <c r="A155" s="1"/>
      <c r="B155" s="27"/>
      <c r="C155" s="1245" t="s">
        <v>369</v>
      </c>
      <c r="D155" s="1245"/>
      <c r="E155" s="1245"/>
      <c r="F155" s="1245"/>
      <c r="G155" s="1245"/>
      <c r="H155" s="1245"/>
      <c r="I155" s="276"/>
      <c r="J155" s="276"/>
      <c r="K155" s="276"/>
      <c r="L155" s="252" t="s">
        <v>528</v>
      </c>
      <c r="M155" s="252" t="s">
        <v>51</v>
      </c>
      <c r="N155" s="57"/>
      <c r="O155" s="253" t="s">
        <v>373</v>
      </c>
      <c r="P155" s="288">
        <f t="shared" si="7"/>
        <v>37.799999999999997</v>
      </c>
      <c r="Q155" s="288">
        <v>54</v>
      </c>
      <c r="R155" s="1"/>
    </row>
    <row r="156" spans="1:18" x14ac:dyDescent="0.2">
      <c r="A156" s="1"/>
      <c r="B156" s="27"/>
      <c r="C156" s="1245" t="s">
        <v>374</v>
      </c>
      <c r="D156" s="1245"/>
      <c r="E156" s="1245"/>
      <c r="F156" s="1245"/>
      <c r="G156" s="1245"/>
      <c r="H156" s="1245"/>
      <c r="I156" s="252" t="s">
        <v>51</v>
      </c>
      <c r="J156" s="252" t="s">
        <v>51</v>
      </c>
      <c r="K156" s="252" t="s">
        <v>51</v>
      </c>
      <c r="L156" s="252" t="s">
        <v>528</v>
      </c>
      <c r="M156" s="252" t="s">
        <v>51</v>
      </c>
      <c r="N156" s="57"/>
      <c r="O156" s="253" t="s">
        <v>375</v>
      </c>
      <c r="P156" s="288">
        <f t="shared" si="7"/>
        <v>73.5</v>
      </c>
      <c r="Q156" s="288">
        <v>105</v>
      </c>
      <c r="R156" s="1"/>
    </row>
    <row r="157" spans="1:18" x14ac:dyDescent="0.2">
      <c r="A157" s="1"/>
      <c r="B157" s="27"/>
      <c r="C157" s="1245" t="s">
        <v>376</v>
      </c>
      <c r="D157" s="1245"/>
      <c r="E157" s="1245"/>
      <c r="F157" s="1245"/>
      <c r="G157" s="1245"/>
      <c r="H157" s="1245"/>
      <c r="I157" s="252" t="s">
        <v>51</v>
      </c>
      <c r="J157" s="252" t="s">
        <v>51</v>
      </c>
      <c r="K157" s="252" t="s">
        <v>51</v>
      </c>
      <c r="L157" s="252" t="s">
        <v>528</v>
      </c>
      <c r="M157" s="252" t="s">
        <v>51</v>
      </c>
      <c r="N157" s="57"/>
      <c r="O157" s="253" t="s">
        <v>377</v>
      </c>
      <c r="P157" s="288">
        <f t="shared" si="7"/>
        <v>73.5</v>
      </c>
      <c r="Q157" s="288">
        <v>105</v>
      </c>
      <c r="R157" s="1"/>
    </row>
    <row r="158" spans="1:18" x14ac:dyDescent="0.2">
      <c r="A158" s="1"/>
      <c r="B158" s="27"/>
      <c r="C158" s="1245" t="s">
        <v>380</v>
      </c>
      <c r="D158" s="1245"/>
      <c r="E158" s="1245"/>
      <c r="F158" s="1245"/>
      <c r="G158" s="1245"/>
      <c r="H158" s="1245"/>
      <c r="I158" s="252" t="s">
        <v>51</v>
      </c>
      <c r="J158" s="252" t="s">
        <v>51</v>
      </c>
      <c r="K158" s="252" t="s">
        <v>51</v>
      </c>
      <c r="L158" s="252" t="s">
        <v>528</v>
      </c>
      <c r="M158" s="252" t="s">
        <v>51</v>
      </c>
      <c r="N158" s="57"/>
      <c r="O158" s="253" t="s">
        <v>381</v>
      </c>
      <c r="P158" s="288">
        <f t="shared" si="7"/>
        <v>51.8</v>
      </c>
      <c r="Q158" s="288">
        <v>74</v>
      </c>
      <c r="R158" s="1"/>
    </row>
    <row r="159" spans="1:18" x14ac:dyDescent="0.2">
      <c r="A159" s="1"/>
      <c r="B159" s="27"/>
      <c r="C159" s="1245" t="s">
        <v>602</v>
      </c>
      <c r="D159" s="1245"/>
      <c r="E159" s="1245"/>
      <c r="F159" s="1245"/>
      <c r="G159" s="1245"/>
      <c r="H159" s="1245"/>
      <c r="I159" s="252" t="s">
        <v>51</v>
      </c>
      <c r="J159" s="252" t="s">
        <v>51</v>
      </c>
      <c r="K159" s="252" t="s">
        <v>51</v>
      </c>
      <c r="L159" s="252" t="s">
        <v>528</v>
      </c>
      <c r="M159" s="252"/>
      <c r="N159" s="57"/>
      <c r="O159" s="253" t="s">
        <v>383</v>
      </c>
      <c r="P159" s="288">
        <f t="shared" si="7"/>
        <v>37.799999999999997</v>
      </c>
      <c r="Q159" s="288">
        <v>54</v>
      </c>
      <c r="R159" s="1"/>
    </row>
    <row r="160" spans="1:18" x14ac:dyDescent="0.2">
      <c r="A160" s="1"/>
      <c r="B160" s="27"/>
      <c r="C160" s="1245" t="s">
        <v>382</v>
      </c>
      <c r="D160" s="1245"/>
      <c r="E160" s="1245"/>
      <c r="F160" s="1245"/>
      <c r="G160" s="1245"/>
      <c r="H160" s="1245"/>
      <c r="I160" s="252" t="s">
        <v>51</v>
      </c>
      <c r="J160" s="252" t="s">
        <v>51</v>
      </c>
      <c r="K160" s="252" t="s">
        <v>51</v>
      </c>
      <c r="L160" s="252" t="s">
        <v>528</v>
      </c>
      <c r="M160" s="252"/>
      <c r="N160" s="57"/>
      <c r="O160" s="253" t="s">
        <v>384</v>
      </c>
      <c r="P160" s="288" t="s">
        <v>52</v>
      </c>
      <c r="Q160" s="288" t="s">
        <v>52</v>
      </c>
      <c r="R160" s="1"/>
    </row>
    <row r="161" spans="1:18" x14ac:dyDescent="0.2">
      <c r="A161" s="1"/>
      <c r="B161" s="27"/>
      <c r="C161" s="1245" t="s">
        <v>382</v>
      </c>
      <c r="D161" s="1245"/>
      <c r="E161" s="1245"/>
      <c r="F161" s="1245"/>
      <c r="G161" s="1245"/>
      <c r="H161" s="1245"/>
      <c r="I161" s="252"/>
      <c r="J161" s="252"/>
      <c r="K161" s="252"/>
      <c r="L161" s="252" t="s">
        <v>528</v>
      </c>
      <c r="M161" s="252" t="s">
        <v>51</v>
      </c>
      <c r="N161" s="57"/>
      <c r="O161" s="253" t="s">
        <v>385</v>
      </c>
      <c r="P161" s="288" t="s">
        <v>52</v>
      </c>
      <c r="Q161" s="288" t="s">
        <v>52</v>
      </c>
      <c r="R161" s="1"/>
    </row>
    <row r="162" spans="1:18" x14ac:dyDescent="0.2">
      <c r="A162" s="1"/>
      <c r="B162" s="6"/>
      <c r="C162" s="1245" t="s">
        <v>386</v>
      </c>
      <c r="D162" s="1245"/>
      <c r="E162" s="1245"/>
      <c r="F162" s="1245"/>
      <c r="G162" s="1245"/>
      <c r="H162" s="1245"/>
      <c r="I162" s="252" t="s">
        <v>51</v>
      </c>
      <c r="J162" s="252"/>
      <c r="K162" s="252"/>
      <c r="L162" s="252" t="s">
        <v>528</v>
      </c>
      <c r="M162" s="252"/>
      <c r="N162" s="57"/>
      <c r="O162" s="253" t="s">
        <v>387</v>
      </c>
      <c r="P162" s="288">
        <f t="shared" ref="P162:P166" si="8">Q162*0.7</f>
        <v>351.4</v>
      </c>
      <c r="Q162" s="288">
        <v>502</v>
      </c>
      <c r="R162" s="1"/>
    </row>
    <row r="163" spans="1:18" x14ac:dyDescent="0.2">
      <c r="A163" s="1"/>
      <c r="B163" s="27"/>
      <c r="C163" s="1245" t="s">
        <v>386</v>
      </c>
      <c r="D163" s="1245"/>
      <c r="E163" s="1245"/>
      <c r="F163" s="1245"/>
      <c r="G163" s="1245"/>
      <c r="H163" s="1245"/>
      <c r="I163" s="252"/>
      <c r="J163" s="252" t="s">
        <v>51</v>
      </c>
      <c r="K163" s="252" t="s">
        <v>51</v>
      </c>
      <c r="L163" s="252" t="s">
        <v>528</v>
      </c>
      <c r="M163" s="252"/>
      <c r="N163" s="57"/>
      <c r="O163" s="253" t="s">
        <v>388</v>
      </c>
      <c r="P163" s="288">
        <f t="shared" si="8"/>
        <v>351.4</v>
      </c>
      <c r="Q163" s="288">
        <v>502</v>
      </c>
      <c r="R163" s="1"/>
    </row>
    <row r="164" spans="1:18" x14ac:dyDescent="0.2">
      <c r="A164" s="1"/>
      <c r="B164" s="6"/>
      <c r="C164" s="1245" t="s">
        <v>386</v>
      </c>
      <c r="D164" s="1245"/>
      <c r="E164" s="1245"/>
      <c r="F164" s="1245"/>
      <c r="G164" s="1245"/>
      <c r="H164" s="1245"/>
      <c r="I164" s="252"/>
      <c r="J164" s="252"/>
      <c r="K164" s="252"/>
      <c r="L164" s="276" t="s">
        <v>528</v>
      </c>
      <c r="M164" s="252" t="s">
        <v>51</v>
      </c>
      <c r="N164" s="57"/>
      <c r="O164" s="253" t="s">
        <v>389</v>
      </c>
      <c r="P164" s="288">
        <f t="shared" si="8"/>
        <v>412.29999999999995</v>
      </c>
      <c r="Q164" s="288">
        <v>589</v>
      </c>
      <c r="R164" s="1"/>
    </row>
    <row r="165" spans="1:18" x14ac:dyDescent="0.2">
      <c r="A165" s="1"/>
      <c r="B165" s="6"/>
      <c r="C165" s="1245" t="s">
        <v>390</v>
      </c>
      <c r="D165" s="1245"/>
      <c r="E165" s="1245"/>
      <c r="F165" s="1245"/>
      <c r="G165" s="1245"/>
      <c r="H165" s="1245"/>
      <c r="I165" s="252"/>
      <c r="J165" s="252"/>
      <c r="K165" s="252"/>
      <c r="L165" s="252" t="s">
        <v>528</v>
      </c>
      <c r="M165" s="252" t="s">
        <v>51</v>
      </c>
      <c r="N165" s="57"/>
      <c r="O165" s="253">
        <v>620519</v>
      </c>
      <c r="P165" s="288">
        <f t="shared" si="8"/>
        <v>312.2</v>
      </c>
      <c r="Q165" s="288">
        <v>446</v>
      </c>
      <c r="R165" s="1"/>
    </row>
    <row r="166" spans="1:18" x14ac:dyDescent="0.2">
      <c r="A166" s="1"/>
      <c r="B166" s="6"/>
      <c r="C166" s="1245" t="s">
        <v>466</v>
      </c>
      <c r="D166" s="1245"/>
      <c r="E166" s="1245"/>
      <c r="F166" s="1245"/>
      <c r="G166" s="1245"/>
      <c r="H166" s="1245"/>
      <c r="I166" s="252"/>
      <c r="J166" s="252"/>
      <c r="K166" s="252"/>
      <c r="L166" s="276" t="s">
        <v>528</v>
      </c>
      <c r="M166" s="252" t="s">
        <v>51</v>
      </c>
      <c r="N166" s="57"/>
      <c r="O166" s="253">
        <v>620520</v>
      </c>
      <c r="P166" s="288">
        <f t="shared" si="8"/>
        <v>508.2</v>
      </c>
      <c r="Q166" s="288">
        <v>726</v>
      </c>
      <c r="R166" s="1"/>
    </row>
    <row r="167" spans="1:18" x14ac:dyDescent="0.2">
      <c r="A167" s="1"/>
      <c r="B167" s="6"/>
      <c r="C167" s="39"/>
      <c r="D167" s="1"/>
      <c r="E167" s="1"/>
      <c r="F167" s="1"/>
      <c r="G167" s="1"/>
      <c r="H167" s="1"/>
      <c r="I167" s="1"/>
      <c r="J167" s="1"/>
      <c r="K167" s="1"/>
      <c r="L167" s="1" t="s">
        <v>528</v>
      </c>
      <c r="M167" s="1"/>
      <c r="N167" s="2"/>
      <c r="O167" s="2"/>
      <c r="P167" s="220"/>
      <c r="Q167" s="225"/>
      <c r="R167" s="1"/>
    </row>
    <row r="168" spans="1:18" x14ac:dyDescent="0.2">
      <c r="A168" s="1"/>
      <c r="B168" s="2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"/>
      <c r="O168" s="2"/>
      <c r="P168" s="220"/>
      <c r="Q168" s="225"/>
      <c r="R168" s="1"/>
    </row>
    <row r="169" spans="1:18" ht="27" customHeight="1" x14ac:dyDescent="0.2">
      <c r="A169" s="1"/>
      <c r="B169" s="1246" t="s">
        <v>843</v>
      </c>
      <c r="C169" s="1247"/>
      <c r="D169" s="1247"/>
      <c r="E169" s="1247"/>
      <c r="F169" s="1247"/>
      <c r="G169" s="1247"/>
      <c r="H169" s="1248"/>
      <c r="I169" s="249" t="s">
        <v>337</v>
      </c>
      <c r="J169" s="249" t="s">
        <v>338</v>
      </c>
      <c r="K169" s="249" t="s">
        <v>339</v>
      </c>
      <c r="L169" s="249" t="s">
        <v>528</v>
      </c>
      <c r="M169" s="249" t="s">
        <v>340</v>
      </c>
      <c r="N169" s="293"/>
      <c r="O169" s="246" t="s">
        <v>47</v>
      </c>
      <c r="P169" s="263" t="s">
        <v>455</v>
      </c>
      <c r="Q169" s="247" t="s">
        <v>5</v>
      </c>
      <c r="R169" s="1"/>
    </row>
    <row r="170" spans="1:18" ht="6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"/>
      <c r="O170" s="2"/>
      <c r="P170" s="220"/>
      <c r="Q170" s="225"/>
      <c r="R170" s="1"/>
    </row>
    <row r="171" spans="1:18" x14ac:dyDescent="0.2">
      <c r="A171" s="1"/>
      <c r="B171" s="21" t="s">
        <v>120</v>
      </c>
      <c r="C171" s="2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"/>
      <c r="O171" s="2"/>
      <c r="P171" s="220"/>
      <c r="Q171" s="225"/>
      <c r="R171" s="1"/>
    </row>
    <row r="172" spans="1:18" x14ac:dyDescent="0.2">
      <c r="A172" s="1"/>
      <c r="B172" s="22"/>
      <c r="C172" s="1254" t="s">
        <v>123</v>
      </c>
      <c r="D172" s="1254"/>
      <c r="E172" s="1254"/>
      <c r="F172" s="1254"/>
      <c r="G172" s="1254"/>
      <c r="H172" s="1254"/>
      <c r="I172" s="252" t="s">
        <v>51</v>
      </c>
      <c r="J172" s="252" t="s">
        <v>51</v>
      </c>
      <c r="K172" s="252" t="s">
        <v>51</v>
      </c>
      <c r="L172" s="252" t="s">
        <v>528</v>
      </c>
      <c r="M172" s="252" t="s">
        <v>51</v>
      </c>
      <c r="N172" s="57"/>
      <c r="O172" s="259">
        <v>617414</v>
      </c>
      <c r="P172" s="288">
        <f t="shared" ref="P172:P174" si="9">Q172*0.7</f>
        <v>298.89999999999998</v>
      </c>
      <c r="Q172" s="288">
        <v>427</v>
      </c>
      <c r="R172" s="1"/>
    </row>
    <row r="173" spans="1:18" x14ac:dyDescent="0.2">
      <c r="A173" s="1"/>
      <c r="B173" s="22"/>
      <c r="C173" s="1245" t="s">
        <v>202</v>
      </c>
      <c r="D173" s="1245"/>
      <c r="E173" s="1245"/>
      <c r="F173" s="1245"/>
      <c r="G173" s="1245"/>
      <c r="H173" s="1245"/>
      <c r="I173" s="252" t="s">
        <v>51</v>
      </c>
      <c r="J173" s="252" t="s">
        <v>51</v>
      </c>
      <c r="K173" s="252" t="s">
        <v>51</v>
      </c>
      <c r="L173" s="252" t="s">
        <v>528</v>
      </c>
      <c r="M173" s="252" t="s">
        <v>51</v>
      </c>
      <c r="N173" s="57"/>
      <c r="O173" s="253">
        <v>624832</v>
      </c>
      <c r="P173" s="288">
        <f t="shared" si="9"/>
        <v>334.59999999999997</v>
      </c>
      <c r="Q173" s="288">
        <v>478</v>
      </c>
      <c r="R173" s="1"/>
    </row>
    <row r="174" spans="1:18" x14ac:dyDescent="0.2">
      <c r="A174" s="1"/>
      <c r="B174" s="22"/>
      <c r="C174" s="1254" t="s">
        <v>204</v>
      </c>
      <c r="D174" s="1254"/>
      <c r="E174" s="1254"/>
      <c r="F174" s="1254"/>
      <c r="G174" s="1254"/>
      <c r="H174" s="1254"/>
      <c r="I174" s="252" t="s">
        <v>51</v>
      </c>
      <c r="J174" s="252" t="s">
        <v>51</v>
      </c>
      <c r="K174" s="252" t="s">
        <v>51</v>
      </c>
      <c r="L174" s="252" t="s">
        <v>528</v>
      </c>
      <c r="M174" s="252" t="s">
        <v>51</v>
      </c>
      <c r="N174" s="57"/>
      <c r="O174" s="259">
        <v>625932</v>
      </c>
      <c r="P174" s="288">
        <f t="shared" si="9"/>
        <v>103.6</v>
      </c>
      <c r="Q174" s="288">
        <v>148</v>
      </c>
      <c r="R174" s="1"/>
    </row>
    <row r="175" spans="1:18" x14ac:dyDescent="0.2">
      <c r="A175" s="1"/>
      <c r="B175" s="22"/>
      <c r="C175" s="165"/>
      <c r="D175" s="55"/>
      <c r="E175" s="55"/>
      <c r="F175" s="55"/>
      <c r="G175" s="55"/>
      <c r="H175" s="56"/>
      <c r="I175" s="56"/>
      <c r="J175" s="56"/>
      <c r="K175" s="56"/>
      <c r="L175" s="56" t="s">
        <v>528</v>
      </c>
      <c r="M175" s="56"/>
      <c r="N175" s="57"/>
      <c r="O175" s="57"/>
      <c r="P175" s="281"/>
      <c r="Q175" s="281"/>
      <c r="R175" s="1"/>
    </row>
    <row r="176" spans="1:18" x14ac:dyDescent="0.2">
      <c r="A176" s="1"/>
      <c r="B176" s="43" t="s">
        <v>392</v>
      </c>
      <c r="C176" s="166"/>
      <c r="D176" s="163"/>
      <c r="E176" s="163"/>
      <c r="F176" s="163"/>
      <c r="G176" s="163"/>
      <c r="H176" s="163"/>
      <c r="I176" s="163"/>
      <c r="J176" s="163"/>
      <c r="K176" s="163"/>
      <c r="L176" s="163" t="s">
        <v>528</v>
      </c>
      <c r="M176" s="163"/>
      <c r="N176" s="164"/>
      <c r="O176" s="164"/>
      <c r="P176" s="744"/>
      <c r="Q176" s="745"/>
      <c r="R176" s="1"/>
    </row>
    <row r="177" spans="1:18" x14ac:dyDescent="0.2">
      <c r="A177" s="1"/>
      <c r="B177" s="22"/>
      <c r="C177" s="1245" t="s">
        <v>1233</v>
      </c>
      <c r="D177" s="1245"/>
      <c r="E177" s="1245"/>
      <c r="F177" s="1245"/>
      <c r="G177" s="1245"/>
      <c r="H177" s="1245"/>
      <c r="I177" s="252" t="s">
        <v>51</v>
      </c>
      <c r="J177" s="252" t="s">
        <v>51</v>
      </c>
      <c r="K177" s="252"/>
      <c r="L177" s="252" t="s">
        <v>528</v>
      </c>
      <c r="M177" s="252" t="s">
        <v>51</v>
      </c>
      <c r="N177" s="57"/>
      <c r="O177" s="253" t="s">
        <v>125</v>
      </c>
      <c r="P177" s="288">
        <f t="shared" ref="P177:P181" si="10">Q177*0.7</f>
        <v>1339.1</v>
      </c>
      <c r="Q177" s="288">
        <v>1913</v>
      </c>
      <c r="R177" s="1"/>
    </row>
    <row r="178" spans="1:18" x14ac:dyDescent="0.2">
      <c r="A178" s="1"/>
      <c r="B178" s="6"/>
      <c r="C178" s="1245" t="s">
        <v>393</v>
      </c>
      <c r="D178" s="1245"/>
      <c r="E178" s="1245"/>
      <c r="F178" s="1245"/>
      <c r="G178" s="1245"/>
      <c r="H178" s="1245"/>
      <c r="I178" s="252" t="s">
        <v>51</v>
      </c>
      <c r="J178" s="252" t="s">
        <v>51</v>
      </c>
      <c r="K178" s="252"/>
      <c r="L178" s="252" t="s">
        <v>528</v>
      </c>
      <c r="M178" s="252" t="s">
        <v>51</v>
      </c>
      <c r="N178" s="286"/>
      <c r="O178" s="253" t="s">
        <v>126</v>
      </c>
      <c r="P178" s="288">
        <f t="shared" si="10"/>
        <v>807.8</v>
      </c>
      <c r="Q178" s="288">
        <v>1154</v>
      </c>
      <c r="R178" s="1"/>
    </row>
    <row r="179" spans="1:18" x14ac:dyDescent="0.2">
      <c r="A179" s="1"/>
      <c r="B179" s="6"/>
      <c r="C179" s="1245" t="s">
        <v>395</v>
      </c>
      <c r="D179" s="1245"/>
      <c r="E179" s="1245"/>
      <c r="F179" s="1245"/>
      <c r="G179" s="1245"/>
      <c r="H179" s="1245"/>
      <c r="I179" s="252" t="s">
        <v>51</v>
      </c>
      <c r="J179" s="252" t="s">
        <v>51</v>
      </c>
      <c r="K179" s="252"/>
      <c r="L179" s="252" t="s">
        <v>528</v>
      </c>
      <c r="M179" s="252" t="s">
        <v>51</v>
      </c>
      <c r="N179" s="286"/>
      <c r="O179" s="253" t="s">
        <v>396</v>
      </c>
      <c r="P179" s="288">
        <f t="shared" si="10"/>
        <v>70.699999999999989</v>
      </c>
      <c r="Q179" s="288">
        <v>101</v>
      </c>
      <c r="R179" s="1"/>
    </row>
    <row r="180" spans="1:18" x14ac:dyDescent="0.2">
      <c r="A180" s="1"/>
      <c r="B180" s="6"/>
      <c r="C180" s="1245" t="s">
        <v>397</v>
      </c>
      <c r="D180" s="1245"/>
      <c r="E180" s="1245"/>
      <c r="F180" s="1245"/>
      <c r="G180" s="1245"/>
      <c r="H180" s="1245"/>
      <c r="I180" s="252" t="s">
        <v>51</v>
      </c>
      <c r="J180" s="252" t="s">
        <v>51</v>
      </c>
      <c r="K180" s="252"/>
      <c r="L180" s="252" t="s">
        <v>528</v>
      </c>
      <c r="M180" s="252" t="s">
        <v>51</v>
      </c>
      <c r="N180" s="287"/>
      <c r="O180" s="253" t="s">
        <v>398</v>
      </c>
      <c r="P180" s="288">
        <f t="shared" si="10"/>
        <v>234.49999999999997</v>
      </c>
      <c r="Q180" s="288">
        <v>335</v>
      </c>
      <c r="R180" s="1"/>
    </row>
    <row r="181" spans="1:18" x14ac:dyDescent="0.2">
      <c r="A181" s="1"/>
      <c r="B181" s="6"/>
      <c r="C181" s="1231" t="s">
        <v>118</v>
      </c>
      <c r="D181" s="1231"/>
      <c r="E181" s="1231"/>
      <c r="F181" s="1231"/>
      <c r="G181" s="1231"/>
      <c r="H181" s="1231"/>
      <c r="I181" s="252" t="s">
        <v>51</v>
      </c>
      <c r="J181" s="253"/>
      <c r="K181" s="253"/>
      <c r="L181" s="252" t="s">
        <v>528</v>
      </c>
      <c r="M181" s="253"/>
      <c r="N181" s="287"/>
      <c r="O181" s="253">
        <v>614521</v>
      </c>
      <c r="P181" s="288">
        <f t="shared" si="10"/>
        <v>133</v>
      </c>
      <c r="Q181" s="288">
        <v>190</v>
      </c>
      <c r="R181" s="1"/>
    </row>
    <row r="182" spans="1:18" x14ac:dyDescent="0.2">
      <c r="A182" s="1"/>
      <c r="B182" s="22"/>
      <c r="C182" s="47"/>
      <c r="D182" s="46"/>
      <c r="E182" s="46"/>
      <c r="F182" s="46"/>
      <c r="G182" s="46"/>
      <c r="H182" s="50"/>
      <c r="I182" s="49"/>
      <c r="J182" s="49"/>
      <c r="K182" s="50"/>
      <c r="L182" s="49" t="s">
        <v>528</v>
      </c>
      <c r="M182" s="49"/>
      <c r="N182" s="50"/>
      <c r="O182" s="50"/>
      <c r="P182" s="230"/>
      <c r="Q182" s="230"/>
      <c r="R182" s="1"/>
    </row>
    <row r="183" spans="1:18" s="114" customFormat="1" ht="27" customHeight="1" x14ac:dyDescent="0.2">
      <c r="A183" s="89"/>
      <c r="B183" s="168" t="s">
        <v>399</v>
      </c>
      <c r="C183" s="169"/>
      <c r="D183" s="169"/>
      <c r="E183" s="169"/>
      <c r="F183" s="169"/>
      <c r="G183" s="169"/>
      <c r="H183" s="170"/>
      <c r="I183" s="249" t="s">
        <v>337</v>
      </c>
      <c r="J183" s="249" t="s">
        <v>338</v>
      </c>
      <c r="K183" s="249" t="s">
        <v>339</v>
      </c>
      <c r="L183" s="249" t="s">
        <v>528</v>
      </c>
      <c r="M183" s="249" t="s">
        <v>340</v>
      </c>
      <c r="N183" s="294"/>
      <c r="O183" s="290" t="s">
        <v>400</v>
      </c>
      <c r="P183" s="263" t="s">
        <v>455</v>
      </c>
      <c r="Q183" s="247" t="s">
        <v>5</v>
      </c>
      <c r="R183" s="171"/>
    </row>
    <row r="184" spans="1:18" s="114" customFormat="1" x14ac:dyDescent="0.2">
      <c r="A184" s="89"/>
      <c r="B184" s="172" t="s">
        <v>401</v>
      </c>
      <c r="C184" s="100"/>
      <c r="D184" s="89"/>
      <c r="E184" s="89"/>
      <c r="F184" s="89"/>
      <c r="G184" s="89"/>
      <c r="H184" s="89"/>
      <c r="I184" s="89"/>
      <c r="J184" s="110"/>
      <c r="K184" s="111"/>
      <c r="L184" s="111" t="s">
        <v>528</v>
      </c>
      <c r="M184" s="145"/>
      <c r="N184" s="150"/>
      <c r="O184" s="173"/>
      <c r="P184" s="278"/>
      <c r="Q184" s="279"/>
      <c r="R184" s="171"/>
    </row>
    <row r="185" spans="1:18" s="114" customFormat="1" ht="64.5" customHeight="1" x14ac:dyDescent="0.2">
      <c r="A185" s="89"/>
      <c r="B185" s="90"/>
      <c r="C185" s="1268" t="s">
        <v>402</v>
      </c>
      <c r="D185" s="1268"/>
      <c r="E185" s="1268"/>
      <c r="F185" s="1268"/>
      <c r="G185" s="1268"/>
      <c r="H185" s="1268"/>
      <c r="I185" s="775"/>
      <c r="J185" s="776"/>
      <c r="K185" s="777"/>
      <c r="L185" s="769" t="s">
        <v>528</v>
      </c>
      <c r="M185" s="769" t="s">
        <v>51</v>
      </c>
      <c r="N185" s="291"/>
      <c r="O185" s="778">
        <v>3521</v>
      </c>
      <c r="P185" s="770">
        <f t="shared" ref="P185:P213" si="11">Q185*0.7</f>
        <v>2277.7999999999997</v>
      </c>
      <c r="Q185" s="779">
        <v>3254</v>
      </c>
      <c r="R185" s="171"/>
    </row>
    <row r="186" spans="1:18" s="114" customFormat="1" ht="27.9" customHeight="1" x14ac:dyDescent="0.2">
      <c r="A186" s="89"/>
      <c r="B186" s="100"/>
      <c r="C186" s="1306" t="s">
        <v>403</v>
      </c>
      <c r="D186" s="1307"/>
      <c r="E186" s="1307"/>
      <c r="F186" s="1307"/>
      <c r="G186" s="1307"/>
      <c r="H186" s="1308"/>
      <c r="I186" s="769" t="s">
        <v>51</v>
      </c>
      <c r="J186" s="769" t="s">
        <v>51</v>
      </c>
      <c r="K186" s="780"/>
      <c r="L186" s="769" t="s">
        <v>528</v>
      </c>
      <c r="M186" s="769" t="s">
        <v>51</v>
      </c>
      <c r="N186" s="781"/>
      <c r="O186" s="778">
        <v>3503</v>
      </c>
      <c r="P186" s="770">
        <f t="shared" si="11"/>
        <v>378</v>
      </c>
      <c r="Q186" s="779">
        <v>540</v>
      </c>
      <c r="R186" s="171"/>
    </row>
    <row r="187" spans="1:18" s="114" customFormat="1" x14ac:dyDescent="0.2">
      <c r="A187" s="89"/>
      <c r="B187" s="90"/>
      <c r="C187" s="1299" t="s">
        <v>1318</v>
      </c>
      <c r="D187" s="1300"/>
      <c r="E187" s="1300"/>
      <c r="F187" s="1300"/>
      <c r="G187" s="1300"/>
      <c r="H187" s="1300"/>
      <c r="I187" s="769"/>
      <c r="J187" s="769"/>
      <c r="K187" s="777"/>
      <c r="L187" s="769" t="s">
        <v>528</v>
      </c>
      <c r="M187" s="769" t="s">
        <v>51</v>
      </c>
      <c r="N187" s="291"/>
      <c r="O187" s="778">
        <v>4144</v>
      </c>
      <c r="P187" s="288">
        <f t="shared" si="11"/>
        <v>251.99999999999997</v>
      </c>
      <c r="Q187" s="779">
        <v>360</v>
      </c>
      <c r="R187" s="171"/>
    </row>
    <row r="188" spans="1:18" s="114" customFormat="1" ht="12.75" customHeight="1" x14ac:dyDescent="0.2">
      <c r="A188" s="89"/>
      <c r="B188" s="90"/>
      <c r="C188" s="1268" t="s">
        <v>1251</v>
      </c>
      <c r="D188" s="1268"/>
      <c r="E188" s="1268"/>
      <c r="F188" s="1268"/>
      <c r="G188" s="1268"/>
      <c r="H188" s="1268"/>
      <c r="I188" s="782" t="s">
        <v>51</v>
      </c>
      <c r="J188" s="769" t="s">
        <v>51</v>
      </c>
      <c r="K188" s="252" t="s">
        <v>51</v>
      </c>
      <c r="L188" s="769" t="s">
        <v>528</v>
      </c>
      <c r="M188" s="769" t="s">
        <v>51</v>
      </c>
      <c r="N188" s="291"/>
      <c r="O188" s="778">
        <v>4257</v>
      </c>
      <c r="P188" s="288">
        <f t="shared" si="11"/>
        <v>686.69999999999993</v>
      </c>
      <c r="Q188" s="779">
        <v>981</v>
      </c>
      <c r="R188" s="171"/>
    </row>
    <row r="189" spans="1:18" s="114" customFormat="1" ht="12.75" customHeight="1" x14ac:dyDescent="0.2">
      <c r="A189" s="89"/>
      <c r="B189" s="90"/>
      <c r="C189" s="1268" t="s">
        <v>1253</v>
      </c>
      <c r="D189" s="1268"/>
      <c r="E189" s="1268"/>
      <c r="F189" s="1268"/>
      <c r="G189" s="1268"/>
      <c r="H189" s="1268"/>
      <c r="I189" s="769" t="s">
        <v>51</v>
      </c>
      <c r="J189" s="769" t="s">
        <v>51</v>
      </c>
      <c r="K189" s="252" t="s">
        <v>51</v>
      </c>
      <c r="L189" s="769" t="s">
        <v>528</v>
      </c>
      <c r="M189" s="769" t="s">
        <v>51</v>
      </c>
      <c r="N189" s="291"/>
      <c r="O189" s="778">
        <v>3502</v>
      </c>
      <c r="P189" s="288">
        <f t="shared" si="11"/>
        <v>481.59999999999997</v>
      </c>
      <c r="Q189" s="779">
        <v>688</v>
      </c>
      <c r="R189" s="171"/>
    </row>
    <row r="190" spans="1:18" s="114" customFormat="1" ht="12.75" customHeight="1" x14ac:dyDescent="0.2">
      <c r="A190" s="89"/>
      <c r="B190" s="90"/>
      <c r="C190" s="1268" t="s">
        <v>1234</v>
      </c>
      <c r="D190" s="1268"/>
      <c r="E190" s="1268"/>
      <c r="F190" s="1268"/>
      <c r="G190" s="1268"/>
      <c r="H190" s="1268"/>
      <c r="I190" s="252" t="s">
        <v>51</v>
      </c>
      <c r="J190" s="252" t="s">
        <v>51</v>
      </c>
      <c r="K190" s="252" t="s">
        <v>51</v>
      </c>
      <c r="L190" s="252" t="s">
        <v>528</v>
      </c>
      <c r="M190" s="252" t="s">
        <v>51</v>
      </c>
      <c r="N190" s="174"/>
      <c r="O190" s="289">
        <v>4815</v>
      </c>
      <c r="P190" s="288">
        <f t="shared" si="11"/>
        <v>94.5</v>
      </c>
      <c r="Q190" s="332">
        <v>135</v>
      </c>
      <c r="R190" s="171"/>
    </row>
    <row r="191" spans="1:18" s="114" customFormat="1" ht="12.75" customHeight="1" x14ac:dyDescent="0.2">
      <c r="A191" s="89"/>
      <c r="B191" s="90"/>
      <c r="C191" s="1268" t="s">
        <v>1235</v>
      </c>
      <c r="D191" s="1268"/>
      <c r="E191" s="1268"/>
      <c r="F191" s="1268"/>
      <c r="G191" s="1268"/>
      <c r="H191" s="1268"/>
      <c r="I191" s="252" t="s">
        <v>51</v>
      </c>
      <c r="J191" s="252" t="s">
        <v>51</v>
      </c>
      <c r="K191" s="252" t="s">
        <v>51</v>
      </c>
      <c r="L191" s="252"/>
      <c r="M191" s="252" t="s">
        <v>51</v>
      </c>
      <c r="N191" s="174"/>
      <c r="O191" s="289">
        <v>4820</v>
      </c>
      <c r="P191" s="288">
        <f t="shared" si="11"/>
        <v>283.5</v>
      </c>
      <c r="Q191" s="332">
        <v>405</v>
      </c>
      <c r="R191" s="171"/>
    </row>
    <row r="192" spans="1:18" s="114" customFormat="1" ht="21.75" customHeight="1" x14ac:dyDescent="0.2">
      <c r="A192" s="89"/>
      <c r="B192" s="90"/>
      <c r="C192" s="1268" t="s">
        <v>1236</v>
      </c>
      <c r="D192" s="1268"/>
      <c r="E192" s="1268"/>
      <c r="F192" s="1268"/>
      <c r="G192" s="1268"/>
      <c r="H192" s="1268"/>
      <c r="I192" s="252" t="s">
        <v>51</v>
      </c>
      <c r="J192" s="252" t="s">
        <v>51</v>
      </c>
      <c r="K192" s="252"/>
      <c r="L192" s="252"/>
      <c r="M192" s="252" t="s">
        <v>51</v>
      </c>
      <c r="N192" s="174"/>
      <c r="O192" s="289">
        <v>4821</v>
      </c>
      <c r="P192" s="288">
        <f t="shared" si="11"/>
        <v>283.5</v>
      </c>
      <c r="Q192" s="332">
        <v>405</v>
      </c>
      <c r="R192" s="171"/>
    </row>
    <row r="193" spans="1:21" ht="23.25" customHeight="1" x14ac:dyDescent="0.2">
      <c r="A193" s="1"/>
      <c r="B193" s="6"/>
      <c r="C193" s="1299" t="s">
        <v>1237</v>
      </c>
      <c r="D193" s="1300"/>
      <c r="E193" s="1300"/>
      <c r="F193" s="1300"/>
      <c r="G193" s="1300"/>
      <c r="H193" s="1301"/>
      <c r="I193" s="769" t="s">
        <v>51</v>
      </c>
      <c r="J193" s="769" t="s">
        <v>51</v>
      </c>
      <c r="K193" s="252" t="s">
        <v>51</v>
      </c>
      <c r="L193" s="769" t="s">
        <v>528</v>
      </c>
      <c r="M193" s="252" t="s">
        <v>51</v>
      </c>
      <c r="N193" s="291"/>
      <c r="O193" s="778">
        <v>3895</v>
      </c>
      <c r="P193" s="288">
        <f t="shared" si="11"/>
        <v>327.59999999999997</v>
      </c>
      <c r="Q193" s="779">
        <v>468</v>
      </c>
      <c r="R193" s="1"/>
      <c r="T193" s="114"/>
      <c r="U193" s="114"/>
    </row>
    <row r="194" spans="1:21" ht="12.75" customHeight="1" x14ac:dyDescent="0.2">
      <c r="A194" s="1"/>
      <c r="C194" s="1268" t="s">
        <v>1238</v>
      </c>
      <c r="D194" s="1268"/>
      <c r="E194" s="1268"/>
      <c r="F194" s="1268"/>
      <c r="G194" s="1268"/>
      <c r="H194" s="1268"/>
      <c r="I194" s="782" t="s">
        <v>51</v>
      </c>
      <c r="J194" s="769" t="s">
        <v>51</v>
      </c>
      <c r="K194" s="252" t="s">
        <v>51</v>
      </c>
      <c r="L194" s="769" t="s">
        <v>528</v>
      </c>
      <c r="M194" s="769" t="s">
        <v>51</v>
      </c>
      <c r="N194" s="291"/>
      <c r="O194" s="778">
        <v>4822</v>
      </c>
      <c r="P194" s="288">
        <f t="shared" si="11"/>
        <v>50.4</v>
      </c>
      <c r="Q194" s="779">
        <v>72</v>
      </c>
      <c r="R194" s="6"/>
      <c r="T194" s="114"/>
      <c r="U194" s="114"/>
    </row>
    <row r="195" spans="1:21" ht="12.75" customHeight="1" x14ac:dyDescent="0.2">
      <c r="A195" s="1"/>
      <c r="C195" s="1268" t="s">
        <v>1239</v>
      </c>
      <c r="D195" s="1268"/>
      <c r="E195" s="1268"/>
      <c r="F195" s="1268"/>
      <c r="G195" s="1268"/>
      <c r="H195" s="1268"/>
      <c r="I195" s="769" t="s">
        <v>51</v>
      </c>
      <c r="J195" s="769" t="s">
        <v>51</v>
      </c>
      <c r="K195" s="252" t="s">
        <v>51</v>
      </c>
      <c r="L195" s="769" t="s">
        <v>528</v>
      </c>
      <c r="M195" s="769" t="s">
        <v>51</v>
      </c>
      <c r="N195" s="291"/>
      <c r="O195" s="778" t="s">
        <v>1240</v>
      </c>
      <c r="P195" s="288">
        <f t="shared" si="11"/>
        <v>535.5</v>
      </c>
      <c r="Q195" s="779">
        <v>765</v>
      </c>
      <c r="R195" s="6"/>
      <c r="T195" s="114"/>
      <c r="U195" s="114"/>
    </row>
    <row r="196" spans="1:21" ht="12.75" customHeight="1" x14ac:dyDescent="0.2">
      <c r="A196" s="1"/>
      <c r="C196" s="1268" t="s">
        <v>1242</v>
      </c>
      <c r="D196" s="1268"/>
      <c r="E196" s="1268"/>
      <c r="F196" s="1268"/>
      <c r="G196" s="1268"/>
      <c r="H196" s="1268"/>
      <c r="I196" s="782" t="s">
        <v>51</v>
      </c>
      <c r="J196" s="769" t="s">
        <v>51</v>
      </c>
      <c r="K196" s="252" t="s">
        <v>51</v>
      </c>
      <c r="L196" s="769" t="s">
        <v>528</v>
      </c>
      <c r="M196" s="769" t="s">
        <v>51</v>
      </c>
      <c r="N196" s="291"/>
      <c r="O196" s="778" t="s">
        <v>1241</v>
      </c>
      <c r="P196" s="288">
        <f t="shared" si="11"/>
        <v>94.5</v>
      </c>
      <c r="Q196" s="779">
        <v>135</v>
      </c>
      <c r="R196" s="6"/>
      <c r="T196" s="114"/>
      <c r="U196" s="114"/>
    </row>
    <row r="197" spans="1:21" x14ac:dyDescent="0.2">
      <c r="A197" s="1"/>
      <c r="C197" s="1268" t="s">
        <v>1244</v>
      </c>
      <c r="D197" s="1268"/>
      <c r="E197" s="1268"/>
      <c r="F197" s="1268"/>
      <c r="G197" s="1268"/>
      <c r="H197" s="1268"/>
      <c r="I197" s="782" t="s">
        <v>51</v>
      </c>
      <c r="J197" s="769" t="s">
        <v>51</v>
      </c>
      <c r="K197" s="252" t="s">
        <v>51</v>
      </c>
      <c r="L197" s="769" t="s">
        <v>528</v>
      </c>
      <c r="M197" s="769" t="s">
        <v>51</v>
      </c>
      <c r="N197" s="291"/>
      <c r="O197" s="778">
        <v>3857</v>
      </c>
      <c r="P197" s="288">
        <f t="shared" si="11"/>
        <v>94.5</v>
      </c>
      <c r="Q197" s="779">
        <v>135</v>
      </c>
      <c r="R197" s="6"/>
      <c r="T197" s="114"/>
      <c r="U197" s="114"/>
    </row>
    <row r="198" spans="1:21" x14ac:dyDescent="0.2">
      <c r="A198" s="1"/>
      <c r="B198" s="58"/>
      <c r="C198" s="1268" t="s">
        <v>1245</v>
      </c>
      <c r="D198" s="1268"/>
      <c r="E198" s="1268"/>
      <c r="F198" s="1268"/>
      <c r="G198" s="1268"/>
      <c r="H198" s="1268"/>
      <c r="I198" s="769" t="s">
        <v>51</v>
      </c>
      <c r="J198" s="769" t="s">
        <v>51</v>
      </c>
      <c r="K198" s="252" t="s">
        <v>51</v>
      </c>
      <c r="L198" s="769" t="s">
        <v>528</v>
      </c>
      <c r="M198" s="769" t="s">
        <v>51</v>
      </c>
      <c r="N198" s="291"/>
      <c r="O198" s="778">
        <v>3506</v>
      </c>
      <c r="P198" s="288">
        <f t="shared" si="11"/>
        <v>756</v>
      </c>
      <c r="Q198" s="779">
        <v>1080</v>
      </c>
      <c r="R198" s="6"/>
      <c r="T198" s="114"/>
      <c r="U198" s="114"/>
    </row>
    <row r="199" spans="1:21" x14ac:dyDescent="0.2">
      <c r="A199" s="1"/>
      <c r="B199" s="58"/>
      <c r="C199" s="1268" t="s">
        <v>1246</v>
      </c>
      <c r="D199" s="1268"/>
      <c r="E199" s="1268"/>
      <c r="F199" s="1268"/>
      <c r="G199" s="1268"/>
      <c r="H199" s="1268"/>
      <c r="I199" s="782" t="s">
        <v>51</v>
      </c>
      <c r="J199" s="769" t="s">
        <v>51</v>
      </c>
      <c r="K199" s="252" t="s">
        <v>51</v>
      </c>
      <c r="L199" s="769" t="s">
        <v>528</v>
      </c>
      <c r="M199" s="769" t="s">
        <v>51</v>
      </c>
      <c r="N199" s="291"/>
      <c r="O199" s="778">
        <v>3884</v>
      </c>
      <c r="P199" s="288">
        <f t="shared" si="11"/>
        <v>378</v>
      </c>
      <c r="Q199" s="779">
        <v>540</v>
      </c>
      <c r="R199" s="6"/>
      <c r="T199" s="114"/>
      <c r="U199" s="114"/>
    </row>
    <row r="200" spans="1:21" x14ac:dyDescent="0.2">
      <c r="A200" s="1"/>
      <c r="B200" s="6"/>
      <c r="C200" s="1268" t="s">
        <v>1247</v>
      </c>
      <c r="D200" s="1268"/>
      <c r="E200" s="1268"/>
      <c r="F200" s="1268"/>
      <c r="G200" s="1268"/>
      <c r="H200" s="1268"/>
      <c r="I200" s="769" t="s">
        <v>51</v>
      </c>
      <c r="J200" s="769" t="s">
        <v>51</v>
      </c>
      <c r="K200" s="252" t="s">
        <v>51</v>
      </c>
      <c r="L200" s="769" t="s">
        <v>528</v>
      </c>
      <c r="M200" s="769" t="s">
        <v>51</v>
      </c>
      <c r="N200" s="291"/>
      <c r="O200" s="778">
        <v>4936</v>
      </c>
      <c r="P200" s="288">
        <f t="shared" si="11"/>
        <v>510.29999999999995</v>
      </c>
      <c r="Q200" s="779">
        <v>729</v>
      </c>
      <c r="R200" s="6"/>
      <c r="T200" s="114"/>
      <c r="U200" s="114"/>
    </row>
    <row r="201" spans="1:21" x14ac:dyDescent="0.2">
      <c r="A201" s="1"/>
      <c r="B201" s="6"/>
      <c r="C201" s="1268" t="s">
        <v>1248</v>
      </c>
      <c r="D201" s="1268"/>
      <c r="E201" s="1268"/>
      <c r="F201" s="1268"/>
      <c r="G201" s="1268"/>
      <c r="H201" s="1268"/>
      <c r="I201" s="782" t="s">
        <v>51</v>
      </c>
      <c r="J201" s="769" t="s">
        <v>51</v>
      </c>
      <c r="K201" s="252" t="s">
        <v>51</v>
      </c>
      <c r="L201" s="769" t="s">
        <v>528</v>
      </c>
      <c r="M201" s="769" t="s">
        <v>51</v>
      </c>
      <c r="N201" s="291"/>
      <c r="O201" s="778">
        <v>4842</v>
      </c>
      <c r="P201" s="288">
        <f t="shared" si="11"/>
        <v>112</v>
      </c>
      <c r="Q201" s="779">
        <v>160</v>
      </c>
      <c r="R201" s="6"/>
      <c r="T201" s="114"/>
      <c r="U201" s="114"/>
    </row>
    <row r="202" spans="1:21" ht="26.25" customHeight="1" x14ac:dyDescent="0.2">
      <c r="C202" s="1268" t="s">
        <v>1249</v>
      </c>
      <c r="D202" s="1268"/>
      <c r="E202" s="1268"/>
      <c r="F202" s="1268"/>
      <c r="G202" s="1268"/>
      <c r="H202" s="1268"/>
      <c r="I202" s="782" t="s">
        <v>51</v>
      </c>
      <c r="J202" s="769" t="s">
        <v>51</v>
      </c>
      <c r="K202" s="769" t="s">
        <v>51</v>
      </c>
      <c r="L202" s="769" t="s">
        <v>528</v>
      </c>
      <c r="M202" s="769" t="s">
        <v>51</v>
      </c>
      <c r="N202" s="291"/>
      <c r="O202" s="778">
        <v>4240</v>
      </c>
      <c r="P202" s="288">
        <f t="shared" si="11"/>
        <v>293.29999999999995</v>
      </c>
      <c r="Q202" s="779">
        <v>419</v>
      </c>
      <c r="T202" s="114"/>
      <c r="U202" s="114"/>
    </row>
    <row r="203" spans="1:21" x14ac:dyDescent="0.2">
      <c r="C203" s="1268" t="s">
        <v>1250</v>
      </c>
      <c r="D203" s="1268"/>
      <c r="E203" s="1268"/>
      <c r="F203" s="1268"/>
      <c r="G203" s="1268"/>
      <c r="H203" s="1268"/>
      <c r="I203" s="782" t="s">
        <v>51</v>
      </c>
      <c r="J203" s="769" t="s">
        <v>51</v>
      </c>
      <c r="K203" s="252" t="s">
        <v>51</v>
      </c>
      <c r="L203" s="769" t="s">
        <v>528</v>
      </c>
      <c r="M203" s="769" t="s">
        <v>51</v>
      </c>
      <c r="N203" s="291"/>
      <c r="O203" s="778">
        <v>4329</v>
      </c>
      <c r="P203" s="288">
        <f t="shared" si="11"/>
        <v>396.9</v>
      </c>
      <c r="Q203" s="779">
        <v>567</v>
      </c>
      <c r="T203" s="114"/>
      <c r="U203" s="114"/>
    </row>
    <row r="204" spans="1:21" x14ac:dyDescent="0.2">
      <c r="C204" s="1268" t="s">
        <v>1252</v>
      </c>
      <c r="D204" s="1268"/>
      <c r="E204" s="1268"/>
      <c r="F204" s="1268"/>
      <c r="G204" s="1268"/>
      <c r="H204" s="1268"/>
      <c r="I204" s="782" t="s">
        <v>51</v>
      </c>
      <c r="J204" s="769" t="s">
        <v>51</v>
      </c>
      <c r="K204" s="252" t="s">
        <v>51</v>
      </c>
      <c r="L204" s="769" t="s">
        <v>528</v>
      </c>
      <c r="M204" s="769" t="s">
        <v>51</v>
      </c>
      <c r="N204" s="291"/>
      <c r="O204" s="778">
        <v>3900</v>
      </c>
      <c r="P204" s="288">
        <f t="shared" si="11"/>
        <v>66.5</v>
      </c>
      <c r="Q204" s="779">
        <v>95</v>
      </c>
      <c r="T204" s="114"/>
      <c r="U204" s="114"/>
    </row>
    <row r="205" spans="1:21" x14ac:dyDescent="0.2">
      <c r="C205" s="1268" t="s">
        <v>1172</v>
      </c>
      <c r="D205" s="1268"/>
      <c r="E205" s="1268"/>
      <c r="F205" s="1268"/>
      <c r="G205" s="1268"/>
      <c r="H205" s="1268"/>
      <c r="I205" s="782" t="s">
        <v>51</v>
      </c>
      <c r="J205" s="769" t="s">
        <v>51</v>
      </c>
      <c r="K205" s="252" t="s">
        <v>51</v>
      </c>
      <c r="L205" s="769" t="s">
        <v>528</v>
      </c>
      <c r="M205" s="769" t="s">
        <v>51</v>
      </c>
      <c r="N205" s="291"/>
      <c r="O205" s="778" t="s">
        <v>1173</v>
      </c>
      <c r="P205" s="288">
        <f t="shared" si="11"/>
        <v>94.5</v>
      </c>
      <c r="Q205" s="779">
        <v>135</v>
      </c>
      <c r="T205" s="114"/>
      <c r="U205" s="114"/>
    </row>
    <row r="206" spans="1:21" x14ac:dyDescent="0.2">
      <c r="C206" s="1268" t="s">
        <v>1254</v>
      </c>
      <c r="D206" s="1268"/>
      <c r="E206" s="1268"/>
      <c r="F206" s="1268"/>
      <c r="G206" s="1268"/>
      <c r="H206" s="1268"/>
      <c r="I206" s="782" t="s">
        <v>51</v>
      </c>
      <c r="J206" s="769" t="s">
        <v>51</v>
      </c>
      <c r="K206" s="252" t="s">
        <v>51</v>
      </c>
      <c r="L206" s="769" t="s">
        <v>528</v>
      </c>
      <c r="M206" s="769" t="s">
        <v>51</v>
      </c>
      <c r="N206" s="291"/>
      <c r="O206" s="778">
        <v>4828</v>
      </c>
      <c r="P206" s="288">
        <f t="shared" si="11"/>
        <v>338.79999999999995</v>
      </c>
      <c r="Q206" s="779">
        <v>484</v>
      </c>
      <c r="T206" s="114"/>
      <c r="U206" s="114"/>
    </row>
    <row r="207" spans="1:21" ht="18.75" customHeight="1" x14ac:dyDescent="0.2">
      <c r="C207" s="1268" t="s">
        <v>1255</v>
      </c>
      <c r="D207" s="1268"/>
      <c r="E207" s="1268"/>
      <c r="F207" s="1268"/>
      <c r="G207" s="1268"/>
      <c r="H207" s="1268"/>
      <c r="I207" s="782" t="s">
        <v>51</v>
      </c>
      <c r="J207" s="769" t="s">
        <v>51</v>
      </c>
      <c r="K207" s="252" t="s">
        <v>51</v>
      </c>
      <c r="L207" s="769" t="s">
        <v>528</v>
      </c>
      <c r="M207" s="769" t="s">
        <v>528</v>
      </c>
      <c r="N207" s="291"/>
      <c r="O207" s="778">
        <v>4395</v>
      </c>
      <c r="P207" s="288">
        <f t="shared" si="11"/>
        <v>711.9</v>
      </c>
      <c r="Q207" s="779">
        <v>1017</v>
      </c>
      <c r="T207" s="114"/>
      <c r="U207" s="114"/>
    </row>
    <row r="208" spans="1:21" x14ac:dyDescent="0.2">
      <c r="C208" s="1268" t="s">
        <v>1256</v>
      </c>
      <c r="D208" s="1268"/>
      <c r="E208" s="1268"/>
      <c r="F208" s="1268"/>
      <c r="G208" s="1268"/>
      <c r="H208" s="1268"/>
      <c r="I208" s="782" t="s">
        <v>51</v>
      </c>
      <c r="J208" s="769" t="s">
        <v>51</v>
      </c>
      <c r="K208" s="252" t="s">
        <v>51</v>
      </c>
      <c r="L208" s="769" t="s">
        <v>528</v>
      </c>
      <c r="M208" s="769" t="s">
        <v>528</v>
      </c>
      <c r="N208" s="291"/>
      <c r="O208" s="778">
        <v>4959</v>
      </c>
      <c r="P208" s="288">
        <f t="shared" si="11"/>
        <v>630</v>
      </c>
      <c r="Q208" s="779">
        <v>900</v>
      </c>
      <c r="T208" s="114"/>
      <c r="U208" s="114"/>
    </row>
    <row r="209" spans="2:21" ht="25.5" customHeight="1" x14ac:dyDescent="0.2">
      <c r="C209" s="1268" t="s">
        <v>1257</v>
      </c>
      <c r="D209" s="1268"/>
      <c r="E209" s="1268"/>
      <c r="F209" s="1268"/>
      <c r="G209" s="1268"/>
      <c r="H209" s="1268"/>
      <c r="I209" s="782" t="s">
        <v>51</v>
      </c>
      <c r="J209" s="769" t="s">
        <v>51</v>
      </c>
      <c r="K209" s="769" t="s">
        <v>51</v>
      </c>
      <c r="L209" s="769" t="s">
        <v>528</v>
      </c>
      <c r="M209" s="769"/>
      <c r="N209" s="291"/>
      <c r="O209" s="778">
        <v>4848</v>
      </c>
      <c r="P209" s="1156">
        <f t="shared" si="11"/>
        <v>693</v>
      </c>
      <c r="Q209" s="779">
        <v>990</v>
      </c>
      <c r="T209" s="114"/>
      <c r="U209" s="114"/>
    </row>
    <row r="210" spans="2:21" x14ac:dyDescent="0.2">
      <c r="C210" s="1268" t="s">
        <v>1258</v>
      </c>
      <c r="D210" s="1268"/>
      <c r="E210" s="1268"/>
      <c r="F210" s="1268"/>
      <c r="G210" s="1268"/>
      <c r="H210" s="1268"/>
      <c r="I210" s="782" t="s">
        <v>528</v>
      </c>
      <c r="J210" s="769" t="s">
        <v>528</v>
      </c>
      <c r="K210" s="252" t="s">
        <v>528</v>
      </c>
      <c r="L210" s="769" t="s">
        <v>528</v>
      </c>
      <c r="M210" s="769" t="s">
        <v>51</v>
      </c>
      <c r="N210" s="291"/>
      <c r="O210" s="778">
        <v>4465</v>
      </c>
      <c r="P210" s="288">
        <f t="shared" si="11"/>
        <v>982.8</v>
      </c>
      <c r="Q210" s="779">
        <v>1404</v>
      </c>
      <c r="T210" s="114"/>
      <c r="U210" s="114"/>
    </row>
    <row r="211" spans="2:21" x14ac:dyDescent="0.2">
      <c r="C211" s="1268" t="s">
        <v>1259</v>
      </c>
      <c r="D211" s="1268"/>
      <c r="E211" s="1268"/>
      <c r="F211" s="1268"/>
      <c r="G211" s="1268"/>
      <c r="H211" s="1268"/>
      <c r="I211" s="782" t="s">
        <v>528</v>
      </c>
      <c r="J211" s="769" t="s">
        <v>528</v>
      </c>
      <c r="K211" s="252" t="s">
        <v>528</v>
      </c>
      <c r="L211" s="769" t="s">
        <v>528</v>
      </c>
      <c r="M211" s="769" t="s">
        <v>51</v>
      </c>
      <c r="N211" s="291"/>
      <c r="O211" s="778">
        <v>3520</v>
      </c>
      <c r="P211" s="288">
        <f t="shared" si="11"/>
        <v>4293.8</v>
      </c>
      <c r="Q211" s="779">
        <v>6134</v>
      </c>
      <c r="T211" s="114"/>
      <c r="U211" s="114"/>
    </row>
    <row r="212" spans="2:21" x14ac:dyDescent="0.2">
      <c r="C212" s="1268" t="s">
        <v>1260</v>
      </c>
      <c r="D212" s="1268"/>
      <c r="E212" s="1268"/>
      <c r="F212" s="1268"/>
      <c r="G212" s="1268"/>
      <c r="H212" s="1268"/>
      <c r="I212" s="782" t="s">
        <v>528</v>
      </c>
      <c r="J212" s="769" t="s">
        <v>528</v>
      </c>
      <c r="K212" s="252" t="s">
        <v>528</v>
      </c>
      <c r="L212" s="769" t="s">
        <v>528</v>
      </c>
      <c r="M212" s="769" t="s">
        <v>51</v>
      </c>
      <c r="N212" s="291"/>
      <c r="O212" s="778">
        <v>4509</v>
      </c>
      <c r="P212" s="288">
        <f t="shared" si="11"/>
        <v>5236.7</v>
      </c>
      <c r="Q212" s="779">
        <v>7481</v>
      </c>
      <c r="T212" s="114"/>
      <c r="U212" s="114"/>
    </row>
    <row r="213" spans="2:21" x14ac:dyDescent="0.2">
      <c r="C213" s="1268" t="s">
        <v>1261</v>
      </c>
      <c r="D213" s="1268"/>
      <c r="E213" s="1268"/>
      <c r="F213" s="1268"/>
      <c r="G213" s="1268"/>
      <c r="H213" s="1268"/>
      <c r="I213" s="782" t="s">
        <v>528</v>
      </c>
      <c r="J213" s="769" t="s">
        <v>528</v>
      </c>
      <c r="K213" s="252" t="s">
        <v>528</v>
      </c>
      <c r="L213" s="769" t="s">
        <v>528</v>
      </c>
      <c r="M213" s="769" t="s">
        <v>51</v>
      </c>
      <c r="N213" s="291"/>
      <c r="O213" s="778">
        <v>4862</v>
      </c>
      <c r="P213" s="288">
        <f t="shared" si="11"/>
        <v>1449</v>
      </c>
      <c r="Q213" s="779">
        <v>2070</v>
      </c>
      <c r="T213" s="114"/>
      <c r="U213" s="114"/>
    </row>
    <row r="214" spans="2:21" x14ac:dyDescent="0.2">
      <c r="C214" s="1011"/>
      <c r="D214" s="1011"/>
      <c r="E214" s="1011"/>
      <c r="F214" s="1011"/>
      <c r="G214" s="1011"/>
      <c r="H214" s="1011"/>
      <c r="I214" s="1012"/>
      <c r="J214" s="1012"/>
      <c r="K214" s="56"/>
      <c r="L214" s="1012"/>
      <c r="M214" s="1012"/>
      <c r="N214" s="291"/>
      <c r="O214" s="973"/>
      <c r="P214" s="974"/>
      <c r="Q214" s="975"/>
    </row>
    <row r="215" spans="2:21" x14ac:dyDescent="0.2">
      <c r="B215" s="1232" t="s">
        <v>461</v>
      </c>
      <c r="C215" s="1232"/>
      <c r="D215" s="1232"/>
      <c r="E215" s="1232"/>
      <c r="F215" s="1232"/>
      <c r="G215" s="1232"/>
      <c r="H215" s="1232"/>
      <c r="I215" s="1232"/>
      <c r="J215" s="1232"/>
      <c r="K215" s="1232"/>
      <c r="L215" s="1232"/>
      <c r="M215" s="1232"/>
      <c r="N215" s="1232"/>
      <c r="O215" s="1232"/>
      <c r="P215" s="1232"/>
    </row>
    <row r="216" spans="2:21" x14ac:dyDescent="0.2">
      <c r="B216" s="58" t="s">
        <v>452</v>
      </c>
      <c r="C216" s="59"/>
      <c r="D216" s="268"/>
      <c r="E216" s="268"/>
      <c r="F216" s="268"/>
      <c r="G216" s="268"/>
      <c r="H216" s="60"/>
      <c r="I216" s="61"/>
      <c r="J216" s="61"/>
      <c r="K216" s="61"/>
      <c r="L216" s="61"/>
      <c r="M216" s="62"/>
      <c r="N216" s="62"/>
      <c r="O216" s="222"/>
      <c r="P216" s="237"/>
    </row>
    <row r="217" spans="2:21" x14ac:dyDescent="0.2">
      <c r="B217" s="58"/>
      <c r="C217" s="268"/>
      <c r="D217" s="268"/>
      <c r="E217" s="268"/>
      <c r="F217" s="268"/>
      <c r="G217" s="268"/>
      <c r="H217" s="60"/>
      <c r="I217" s="61"/>
      <c r="J217" s="61"/>
      <c r="K217" s="61"/>
      <c r="L217" s="61"/>
      <c r="M217" s="62"/>
      <c r="N217" s="62"/>
      <c r="O217" s="222"/>
      <c r="P217" s="237"/>
    </row>
    <row r="218" spans="2:21" x14ac:dyDescent="0.2">
      <c r="B218" s="58" t="s">
        <v>460</v>
      </c>
      <c r="C218" s="59"/>
      <c r="D218" s="60"/>
      <c r="E218" s="60"/>
      <c r="F218" s="60"/>
      <c r="G218" s="60"/>
      <c r="H218" s="60"/>
      <c r="I218" s="61"/>
      <c r="J218" s="61"/>
      <c r="K218" s="61"/>
      <c r="L218" s="61"/>
      <c r="M218" s="62"/>
      <c r="N218" s="62"/>
      <c r="O218" s="222"/>
      <c r="P218" s="237"/>
    </row>
    <row r="219" spans="2:21" x14ac:dyDescent="0.2">
      <c r="B219" s="58"/>
      <c r="C219" s="59"/>
      <c r="D219" s="60"/>
      <c r="E219" s="60"/>
      <c r="F219" s="60"/>
      <c r="G219" s="60"/>
      <c r="H219" s="60"/>
      <c r="I219" s="61"/>
      <c r="J219" s="61"/>
      <c r="K219" s="61"/>
      <c r="L219" s="61"/>
      <c r="M219" s="61"/>
      <c r="N219" s="62"/>
      <c r="O219" s="62"/>
      <c r="P219" s="222"/>
    </row>
  </sheetData>
  <mergeCells count="117">
    <mergeCell ref="C188:H188"/>
    <mergeCell ref="C189:H189"/>
    <mergeCell ref="C190:H190"/>
    <mergeCell ref="G4:L4"/>
    <mergeCell ref="G3:L3"/>
    <mergeCell ref="G5:L5"/>
    <mergeCell ref="C186:H186"/>
    <mergeCell ref="C187:H187"/>
    <mergeCell ref="G6:L7"/>
    <mergeCell ref="C84:H84"/>
    <mergeCell ref="C83:H83"/>
    <mergeCell ref="C82:H82"/>
    <mergeCell ref="C81:H81"/>
    <mergeCell ref="C185:H185"/>
    <mergeCell ref="C90:H90"/>
    <mergeCell ref="C89:H89"/>
    <mergeCell ref="C88:H88"/>
    <mergeCell ref="C101:H101"/>
    <mergeCell ref="C100:H100"/>
    <mergeCell ref="C94:H94"/>
    <mergeCell ref="C85:H85"/>
    <mergeCell ref="C108:H108"/>
    <mergeCell ref="C107:H107"/>
    <mergeCell ref="C110:H110"/>
    <mergeCell ref="C97:H97"/>
    <mergeCell ref="C92:H92"/>
    <mergeCell ref="C91:H91"/>
    <mergeCell ref="C106:H106"/>
    <mergeCell ref="C105:H105"/>
    <mergeCell ref="C104:H104"/>
    <mergeCell ref="C93:H93"/>
    <mergeCell ref="C124:H124"/>
    <mergeCell ref="C123:H123"/>
    <mergeCell ref="C122:H122"/>
    <mergeCell ref="C121:H121"/>
    <mergeCell ref="C117:H117"/>
    <mergeCell ref="C120:H120"/>
    <mergeCell ref="C119:H119"/>
    <mergeCell ref="C118:H118"/>
    <mergeCell ref="C109:H109"/>
    <mergeCell ref="C140:H140"/>
    <mergeCell ref="C139:H139"/>
    <mergeCell ref="C148:H148"/>
    <mergeCell ref="C147:H147"/>
    <mergeCell ref="C146:H146"/>
    <mergeCell ref="C145:H145"/>
    <mergeCell ref="C144:H144"/>
    <mergeCell ref="C143:H143"/>
    <mergeCell ref="C142:H142"/>
    <mergeCell ref="C138:H138"/>
    <mergeCell ref="C137:H137"/>
    <mergeCell ref="C136:H136"/>
    <mergeCell ref="C135:H135"/>
    <mergeCell ref="C134:H134"/>
    <mergeCell ref="C133:H133"/>
    <mergeCell ref="C128:H128"/>
    <mergeCell ref="C127:H127"/>
    <mergeCell ref="C126:H126"/>
    <mergeCell ref="C130:H130"/>
    <mergeCell ref="C129:H129"/>
    <mergeCell ref="C177:H177"/>
    <mergeCell ref="C172:H172"/>
    <mergeCell ref="C181:H181"/>
    <mergeCell ref="C180:H180"/>
    <mergeCell ref="C179:H179"/>
    <mergeCell ref="C178:H178"/>
    <mergeCell ref="C174:H174"/>
    <mergeCell ref="C173:H173"/>
    <mergeCell ref="C149:H149"/>
    <mergeCell ref="C69:H69"/>
    <mergeCell ref="C70:H70"/>
    <mergeCell ref="C71:H71"/>
    <mergeCell ref="C72:H72"/>
    <mergeCell ref="C75:H75"/>
    <mergeCell ref="C76:H76"/>
    <mergeCell ref="B169:H169"/>
    <mergeCell ref="C153:H153"/>
    <mergeCell ref="C152:H152"/>
    <mergeCell ref="C166:H166"/>
    <mergeCell ref="C165:H165"/>
    <mergeCell ref="C164:H164"/>
    <mergeCell ref="C163:H163"/>
    <mergeCell ref="C162:H162"/>
    <mergeCell ref="C161:H161"/>
    <mergeCell ref="C160:H160"/>
    <mergeCell ref="C159:H159"/>
    <mergeCell ref="C158:H158"/>
    <mergeCell ref="C157:H157"/>
    <mergeCell ref="C156:H156"/>
    <mergeCell ref="C155:H155"/>
    <mergeCell ref="C154:H154"/>
    <mergeCell ref="C141:H141"/>
    <mergeCell ref="C125:H125"/>
    <mergeCell ref="C191:H191"/>
    <mergeCell ref="C192:H192"/>
    <mergeCell ref="C193:H193"/>
    <mergeCell ref="C194:H194"/>
    <mergeCell ref="C195:H195"/>
    <mergeCell ref="C196:H196"/>
    <mergeCell ref="B215:P215"/>
    <mergeCell ref="C197:H197"/>
    <mergeCell ref="C198:H198"/>
    <mergeCell ref="C199:H199"/>
    <mergeCell ref="C200:H200"/>
    <mergeCell ref="C201:H201"/>
    <mergeCell ref="C202:H202"/>
    <mergeCell ref="C203:H203"/>
    <mergeCell ref="C204:H204"/>
    <mergeCell ref="C205:H205"/>
    <mergeCell ref="C206:H206"/>
    <mergeCell ref="C207:H207"/>
    <mergeCell ref="C208:H208"/>
    <mergeCell ref="C209:H209"/>
    <mergeCell ref="C210:H210"/>
    <mergeCell ref="C211:H211"/>
    <mergeCell ref="C212:H212"/>
    <mergeCell ref="C213:H213"/>
  </mergeCells>
  <pageMargins left="0.25" right="0.1" top="0.25" bottom="0.75" header="0.25" footer="0.25"/>
  <pageSetup scale="55" fitToHeight="5" orientation="portrait" r:id="rId1"/>
  <headerFooter alignWithMargins="0">
    <oddFooter>&amp;L&amp;"Verdana,Italic"Confidential Property of E-Z-GO Division of Textron Inc. &amp;R&amp;"Verdana,Italic"Page &amp;P</oddFooter>
  </headerFooter>
  <rowBreaks count="2" manualBreakCount="2">
    <brk id="101" max="20" man="1"/>
    <brk id="182" max="20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122"/>
  <sheetViews>
    <sheetView topLeftCell="A31" zoomScaleNormal="100" zoomScaleSheetLayoutView="90" workbookViewId="0">
      <selection activeCell="M63" sqref="M63"/>
    </sheetView>
  </sheetViews>
  <sheetFormatPr defaultColWidth="9.109375" defaultRowHeight="12.6" x14ac:dyDescent="0.2"/>
  <cols>
    <col min="1" max="1" width="3.44140625" style="179" customWidth="1"/>
    <col min="2" max="7" width="9.109375" style="177"/>
    <col min="8" max="8" width="5" style="177" customWidth="1"/>
    <col min="9" max="10" width="9.6640625" style="177" customWidth="1"/>
    <col min="11" max="11" width="10.6640625" style="177" customWidth="1"/>
    <col min="12" max="12" width="14.6640625" style="178" customWidth="1"/>
    <col min="13" max="13" width="12.6640625" style="323" customWidth="1"/>
    <col min="14" max="14" width="12.6640625" style="324" customWidth="1"/>
    <col min="15" max="15" width="9.109375" style="177"/>
    <col min="16" max="16" width="10.44140625" style="177" bestFit="1" customWidth="1"/>
    <col min="17" max="16384" width="9.109375" style="177"/>
  </cols>
  <sheetData>
    <row r="1" spans="1:14" x14ac:dyDescent="0.2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6"/>
      <c r="M1" s="305"/>
      <c r="N1" s="306"/>
    </row>
    <row r="2" spans="1:14" x14ac:dyDescent="0.2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M2" s="307"/>
      <c r="N2" s="490"/>
    </row>
    <row r="3" spans="1:14" ht="17.399999999999999" x14ac:dyDescent="0.3">
      <c r="A3" s="175"/>
      <c r="B3" s="175"/>
      <c r="C3" s="175"/>
      <c r="D3" s="175"/>
      <c r="E3" s="180"/>
      <c r="F3" s="180"/>
      <c r="G3" s="1322" t="s">
        <v>1311</v>
      </c>
      <c r="H3" s="1322"/>
      <c r="I3" s="1322"/>
      <c r="J3" s="1322"/>
      <c r="K3" s="1322"/>
      <c r="L3" s="176"/>
      <c r="M3" s="305"/>
      <c r="N3" s="306"/>
    </row>
    <row r="4" spans="1:14" ht="15" customHeight="1" x14ac:dyDescent="0.2">
      <c r="A4" s="175"/>
      <c r="B4" s="175"/>
      <c r="C4" s="175"/>
      <c r="D4" s="175"/>
      <c r="E4" s="181"/>
      <c r="F4" s="181"/>
      <c r="G4" s="1323" t="s">
        <v>1312</v>
      </c>
      <c r="H4" s="1323"/>
      <c r="I4" s="1323"/>
      <c r="J4" s="1323"/>
      <c r="K4" s="1323"/>
      <c r="L4" s="183"/>
      <c r="M4" s="308"/>
      <c r="N4" s="309" t="s">
        <v>1</v>
      </c>
    </row>
    <row r="5" spans="1:14" ht="13.2" thickBot="1" x14ac:dyDescent="0.25">
      <c r="A5" s="175"/>
      <c r="B5" s="175"/>
      <c r="C5" s="175"/>
      <c r="D5" s="175"/>
      <c r="E5" s="184"/>
      <c r="F5" s="635"/>
      <c r="G5" s="1324" t="s">
        <v>966</v>
      </c>
      <c r="H5" s="1324"/>
      <c r="I5" s="1324"/>
      <c r="J5" s="1324"/>
      <c r="K5" s="1324"/>
      <c r="L5" s="183"/>
      <c r="M5" s="308"/>
      <c r="N5" s="309" t="s">
        <v>2</v>
      </c>
    </row>
    <row r="6" spans="1:14" ht="12.75" customHeight="1" x14ac:dyDescent="0.2">
      <c r="A6" s="175"/>
      <c r="B6" s="175"/>
      <c r="C6" s="175"/>
      <c r="D6" s="175"/>
      <c r="E6" s="182"/>
      <c r="F6" s="182"/>
      <c r="G6" s="1325" t="s">
        <v>967</v>
      </c>
      <c r="H6" s="1326"/>
      <c r="I6" s="1326"/>
      <c r="J6" s="1326"/>
      <c r="K6" s="1327"/>
      <c r="L6" s="1039"/>
      <c r="M6" s="305"/>
      <c r="N6" s="306"/>
    </row>
    <row r="7" spans="1:14" ht="13.5" customHeight="1" thickBot="1" x14ac:dyDescent="0.25">
      <c r="A7" s="175"/>
      <c r="B7" s="175"/>
      <c r="C7" s="175"/>
      <c r="D7" s="175"/>
      <c r="E7" s="175"/>
      <c r="F7" s="175"/>
      <c r="G7" s="1328"/>
      <c r="H7" s="1329"/>
      <c r="I7" s="1329"/>
      <c r="J7" s="1329"/>
      <c r="K7" s="1330"/>
      <c r="L7" s="1039"/>
      <c r="M7" s="305"/>
      <c r="N7" s="306"/>
    </row>
    <row r="8" spans="1:14" ht="24" customHeight="1" x14ac:dyDescent="0.2">
      <c r="B8" s="186" t="s">
        <v>405</v>
      </c>
      <c r="C8" s="187"/>
      <c r="D8" s="187"/>
      <c r="E8" s="187"/>
      <c r="F8" s="187"/>
      <c r="G8" s="295"/>
      <c r="H8" s="295"/>
      <c r="I8" s="295"/>
      <c r="J8" s="295"/>
      <c r="K8" s="295"/>
      <c r="L8" s="296" t="s">
        <v>4</v>
      </c>
      <c r="M8" s="1040" t="s">
        <v>455</v>
      </c>
      <c r="N8" s="310" t="s">
        <v>5</v>
      </c>
    </row>
    <row r="9" spans="1:14" x14ac:dyDescent="0.2">
      <c r="A9" s="175"/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6"/>
      <c r="M9" s="305"/>
      <c r="N9" s="305"/>
    </row>
    <row r="10" spans="1:14" x14ac:dyDescent="0.2">
      <c r="A10" s="175"/>
      <c r="B10" s="192"/>
      <c r="C10" s="175"/>
      <c r="D10" s="193"/>
      <c r="E10" s="175"/>
      <c r="F10" s="175"/>
      <c r="G10" s="175"/>
      <c r="H10" s="175"/>
      <c r="I10" s="175"/>
      <c r="J10" s="175"/>
      <c r="K10" s="176"/>
      <c r="L10" s="1022"/>
      <c r="M10" s="314"/>
      <c r="N10" s="314"/>
    </row>
    <row r="11" spans="1:14" x14ac:dyDescent="0.2">
      <c r="A11" s="175"/>
      <c r="B11" s="297" t="s">
        <v>410</v>
      </c>
      <c r="C11" s="298"/>
      <c r="D11" s="298"/>
      <c r="E11" s="298"/>
      <c r="F11" s="298"/>
      <c r="G11" s="298"/>
      <c r="H11" s="298"/>
      <c r="I11" s="298"/>
      <c r="J11" s="298"/>
      <c r="K11" s="299"/>
      <c r="L11" s="300">
        <v>618847</v>
      </c>
      <c r="M11" s="311">
        <f>N11*0.7</f>
        <v>6071.7999999999993</v>
      </c>
      <c r="N11" s="311">
        <v>8674</v>
      </c>
    </row>
    <row r="12" spans="1:14" x14ac:dyDescent="0.2">
      <c r="A12" s="175"/>
      <c r="B12" s="188"/>
      <c r="C12" s="188"/>
      <c r="D12" s="188"/>
      <c r="E12" s="188"/>
      <c r="F12" s="188"/>
      <c r="G12" s="188"/>
      <c r="H12" s="188"/>
      <c r="I12" s="188"/>
      <c r="J12" s="188"/>
      <c r="K12" s="189"/>
      <c r="L12" s="190"/>
      <c r="M12" s="312"/>
      <c r="N12" s="312"/>
    </row>
    <row r="13" spans="1:14" x14ac:dyDescent="0.2">
      <c r="A13" s="175"/>
      <c r="B13" s="191" t="s">
        <v>7</v>
      </c>
      <c r="C13" s="175"/>
      <c r="D13" s="175"/>
      <c r="E13" s="175"/>
      <c r="F13" s="175"/>
      <c r="G13" s="175"/>
      <c r="H13" s="175"/>
      <c r="I13" s="175"/>
      <c r="J13" s="175"/>
      <c r="K13" s="176"/>
      <c r="L13" s="190"/>
      <c r="M13" s="312"/>
      <c r="N13" s="312"/>
    </row>
    <row r="14" spans="1:14" x14ac:dyDescent="0.2">
      <c r="A14" s="175"/>
      <c r="B14" s="192" t="s">
        <v>33</v>
      </c>
      <c r="C14" s="175"/>
      <c r="D14" s="193" t="s">
        <v>34</v>
      </c>
      <c r="E14" s="175"/>
      <c r="F14" s="175"/>
      <c r="G14" s="175"/>
      <c r="H14" s="192"/>
      <c r="I14" s="192" t="s">
        <v>10</v>
      </c>
      <c r="J14" s="192"/>
      <c r="K14" s="194" t="s">
        <v>11</v>
      </c>
      <c r="L14" s="1022"/>
      <c r="M14" s="314"/>
      <c r="N14" s="314"/>
    </row>
    <row r="15" spans="1:14" x14ac:dyDescent="0.2">
      <c r="A15" s="175"/>
      <c r="B15" s="192" t="s">
        <v>12</v>
      </c>
      <c r="C15" s="175"/>
      <c r="D15" s="389" t="s">
        <v>35</v>
      </c>
      <c r="E15" s="175"/>
      <c r="F15" s="175"/>
      <c r="G15" s="175"/>
      <c r="H15" s="192"/>
      <c r="I15" s="192" t="s">
        <v>14</v>
      </c>
      <c r="J15" s="192"/>
      <c r="K15" s="194" t="s">
        <v>11</v>
      </c>
      <c r="L15" s="1022"/>
      <c r="M15" s="314"/>
      <c r="N15" s="314"/>
    </row>
    <row r="16" spans="1:14" x14ac:dyDescent="0.2">
      <c r="A16" s="175"/>
      <c r="B16" s="192" t="s">
        <v>15</v>
      </c>
      <c r="C16" s="175"/>
      <c r="D16" s="193" t="s">
        <v>36</v>
      </c>
      <c r="E16" s="175"/>
      <c r="F16" s="175"/>
      <c r="G16" s="175"/>
      <c r="H16" s="192"/>
      <c r="I16" s="192" t="s">
        <v>17</v>
      </c>
      <c r="J16" s="192"/>
      <c r="K16" s="194" t="s">
        <v>18</v>
      </c>
      <c r="L16" s="1022"/>
      <c r="M16" s="314"/>
      <c r="N16" s="314"/>
    </row>
    <row r="17" spans="1:14" x14ac:dyDescent="0.2">
      <c r="A17" s="175"/>
      <c r="B17" s="192" t="s">
        <v>37</v>
      </c>
      <c r="C17" s="175"/>
      <c r="D17" s="193" t="s">
        <v>168</v>
      </c>
      <c r="E17" s="175"/>
      <c r="F17" s="175"/>
      <c r="G17" s="175"/>
      <c r="H17" s="192"/>
      <c r="I17" s="192" t="s">
        <v>24</v>
      </c>
      <c r="J17" s="192"/>
      <c r="K17" s="193" t="s">
        <v>163</v>
      </c>
      <c r="L17" s="1022"/>
      <c r="M17" s="314"/>
      <c r="N17" s="314"/>
    </row>
    <row r="18" spans="1:14" x14ac:dyDescent="0.2">
      <c r="A18" s="175"/>
      <c r="B18" s="192" t="s">
        <v>25</v>
      </c>
      <c r="C18" s="175"/>
      <c r="D18" s="194" t="s">
        <v>26</v>
      </c>
      <c r="E18" s="175"/>
      <c r="F18" s="175"/>
      <c r="G18" s="175"/>
      <c r="H18" s="192"/>
      <c r="I18" s="192" t="s">
        <v>329</v>
      </c>
      <c r="J18" s="192"/>
      <c r="K18" s="193" t="s">
        <v>411</v>
      </c>
      <c r="L18" s="1022"/>
      <c r="M18" s="314"/>
      <c r="N18" s="314"/>
    </row>
    <row r="19" spans="1:14" x14ac:dyDescent="0.2">
      <c r="A19" s="175"/>
      <c r="B19" s="192" t="s">
        <v>28</v>
      </c>
      <c r="C19" s="175"/>
      <c r="D19" s="193" t="s">
        <v>335</v>
      </c>
      <c r="E19" s="175"/>
      <c r="F19" s="175"/>
      <c r="G19" s="175"/>
      <c r="H19" s="192"/>
      <c r="I19" s="192" t="s">
        <v>228</v>
      </c>
      <c r="J19" s="192"/>
      <c r="K19" s="193" t="s">
        <v>412</v>
      </c>
      <c r="L19" s="1022"/>
      <c r="M19" s="314"/>
      <c r="N19" s="314"/>
    </row>
    <row r="20" spans="1:14" x14ac:dyDescent="0.2">
      <c r="A20" s="175"/>
      <c r="B20" s="192"/>
      <c r="C20" s="182"/>
      <c r="D20" s="194" t="s">
        <v>413</v>
      </c>
      <c r="E20" s="194"/>
      <c r="F20" s="182"/>
      <c r="G20" s="1022"/>
      <c r="H20" s="195"/>
      <c r="I20" s="192" t="s">
        <v>29</v>
      </c>
      <c r="J20" s="192"/>
      <c r="K20" s="194" t="s">
        <v>169</v>
      </c>
      <c r="L20" s="195"/>
      <c r="M20" s="314"/>
      <c r="N20" s="314"/>
    </row>
    <row r="21" spans="1:14" x14ac:dyDescent="0.2">
      <c r="A21" s="175"/>
      <c r="B21" s="192" t="s">
        <v>21</v>
      </c>
      <c r="C21" s="182"/>
      <c r="D21" s="194" t="s">
        <v>177</v>
      </c>
      <c r="E21" s="194"/>
      <c r="G21" s="1022"/>
      <c r="H21" s="195"/>
      <c r="I21" s="192"/>
      <c r="J21" s="192"/>
      <c r="K21" s="194"/>
      <c r="L21" s="1022"/>
      <c r="M21" s="314"/>
      <c r="N21" s="314"/>
    </row>
    <row r="22" spans="1:14" x14ac:dyDescent="0.2">
      <c r="A22" s="175"/>
      <c r="B22" s="197"/>
      <c r="C22" s="175"/>
      <c r="D22" s="193"/>
      <c r="E22" s="175"/>
      <c r="F22" s="175"/>
      <c r="G22" s="175"/>
      <c r="H22" s="192"/>
      <c r="I22" s="198"/>
      <c r="J22" s="198"/>
      <c r="K22" s="194"/>
      <c r="L22" s="1022"/>
      <c r="M22" s="314"/>
      <c r="N22" s="314"/>
    </row>
    <row r="23" spans="1:14" x14ac:dyDescent="0.2">
      <c r="A23" s="175"/>
      <c r="B23" s="197" t="s">
        <v>170</v>
      </c>
      <c r="C23" s="175"/>
      <c r="D23" s="175"/>
      <c r="E23" s="175"/>
      <c r="F23" s="175"/>
      <c r="G23" s="175"/>
      <c r="H23" s="175"/>
      <c r="I23" s="175"/>
      <c r="J23" s="175"/>
      <c r="K23" s="175"/>
      <c r="L23" s="176"/>
      <c r="M23" s="305"/>
      <c r="N23" s="306"/>
    </row>
    <row r="24" spans="1:14" x14ac:dyDescent="0.2">
      <c r="A24" s="175"/>
      <c r="B24" s="193" t="s">
        <v>45</v>
      </c>
      <c r="C24" s="175"/>
      <c r="D24" s="175"/>
      <c r="E24" s="175"/>
      <c r="F24" s="175"/>
      <c r="G24" s="175"/>
      <c r="H24" s="175"/>
      <c r="I24" s="175"/>
      <c r="J24" s="175"/>
      <c r="K24" s="175"/>
      <c r="L24" s="176"/>
      <c r="M24" s="305"/>
      <c r="N24" s="306"/>
    </row>
    <row r="25" spans="1:14" ht="6" customHeight="1" x14ac:dyDescent="0.2">
      <c r="A25" s="175"/>
      <c r="B25" s="193"/>
      <c r="C25" s="175"/>
      <c r="D25" s="175"/>
      <c r="E25" s="175"/>
      <c r="F25" s="175"/>
      <c r="G25" s="175"/>
      <c r="H25" s="175"/>
      <c r="I25" s="175"/>
      <c r="J25" s="175"/>
      <c r="K25" s="175"/>
      <c r="L25" s="176"/>
      <c r="M25" s="305"/>
      <c r="N25" s="306"/>
    </row>
    <row r="26" spans="1:14" ht="26.25" customHeight="1" x14ac:dyDescent="0.2">
      <c r="A26" s="175"/>
      <c r="B26" s="199" t="s">
        <v>46</v>
      </c>
      <c r="C26" s="187"/>
      <c r="D26" s="187"/>
      <c r="E26" s="187"/>
      <c r="F26" s="187"/>
      <c r="G26" s="187"/>
      <c r="H26" s="304"/>
      <c r="I26" s="1041" t="s">
        <v>528</v>
      </c>
      <c r="J26" s="513" t="s">
        <v>172</v>
      </c>
      <c r="K26" s="1157" t="s">
        <v>1531</v>
      </c>
      <c r="L26" s="562" t="s">
        <v>47</v>
      </c>
      <c r="M26" s="1042" t="s">
        <v>455</v>
      </c>
      <c r="N26" s="310" t="s">
        <v>5</v>
      </c>
    </row>
    <row r="27" spans="1:14" ht="7.5" customHeight="1" x14ac:dyDescent="0.2">
      <c r="A27" s="175"/>
      <c r="B27" s="200"/>
      <c r="C27" s="201"/>
      <c r="D27" s="201"/>
      <c r="E27" s="201"/>
      <c r="F27" s="201"/>
      <c r="G27" s="201"/>
      <c r="H27" s="202"/>
      <c r="I27" s="202"/>
      <c r="J27" s="202"/>
      <c r="K27" s="202"/>
      <c r="L27" s="203"/>
      <c r="M27" s="315"/>
      <c r="N27" s="315"/>
    </row>
    <row r="28" spans="1:14" x14ac:dyDescent="0.2">
      <c r="A28" s="175"/>
      <c r="B28" s="206"/>
      <c r="C28" s="207"/>
      <c r="D28" s="207"/>
      <c r="E28" s="207"/>
      <c r="F28" s="207"/>
      <c r="G28" s="207"/>
      <c r="H28" s="207"/>
      <c r="I28" s="207"/>
      <c r="J28" s="207"/>
      <c r="K28" s="207"/>
      <c r="L28" s="208"/>
      <c r="M28" s="316"/>
      <c r="N28" s="317"/>
    </row>
    <row r="29" spans="1:14" x14ac:dyDescent="0.2">
      <c r="A29" s="175"/>
      <c r="B29" s="209" t="s">
        <v>313</v>
      </c>
      <c r="C29" s="201"/>
      <c r="D29" s="201"/>
      <c r="E29" s="201"/>
      <c r="F29" s="201"/>
      <c r="G29" s="201"/>
      <c r="H29" s="201"/>
      <c r="I29" s="201"/>
      <c r="J29" s="201"/>
      <c r="K29" s="201"/>
      <c r="L29" s="210"/>
      <c r="M29" s="318"/>
      <c r="N29" s="319"/>
    </row>
    <row r="30" spans="1:14" x14ac:dyDescent="0.2">
      <c r="A30" s="175"/>
      <c r="B30" s="197"/>
      <c r="C30" s="191" t="s">
        <v>61</v>
      </c>
      <c r="D30" s="175"/>
      <c r="E30" s="175"/>
      <c r="F30" s="175"/>
      <c r="G30" s="175"/>
      <c r="H30" s="1022"/>
      <c r="I30" s="1022"/>
      <c r="J30" s="1022"/>
      <c r="K30" s="1022"/>
      <c r="L30" s="176"/>
      <c r="M30" s="305"/>
      <c r="N30" s="305"/>
    </row>
    <row r="31" spans="1:14" x14ac:dyDescent="0.2">
      <c r="A31" s="175"/>
      <c r="B31" s="1254" t="s">
        <v>414</v>
      </c>
      <c r="C31" s="1254"/>
      <c r="D31" s="1254"/>
      <c r="E31" s="1254"/>
      <c r="F31" s="1254"/>
      <c r="G31" s="1254"/>
      <c r="H31" s="1254"/>
      <c r="I31" s="302"/>
      <c r="J31" s="302" t="s">
        <v>51</v>
      </c>
      <c r="K31" s="285"/>
      <c r="L31" s="303"/>
      <c r="M31" s="334" t="s">
        <v>52</v>
      </c>
      <c r="N31" s="334" t="s">
        <v>52</v>
      </c>
    </row>
    <row r="32" spans="1:14" x14ac:dyDescent="0.2">
      <c r="A32" s="175"/>
      <c r="B32" s="1331" t="s">
        <v>1313</v>
      </c>
      <c r="C32" s="1332"/>
      <c r="D32" s="1332"/>
      <c r="E32" s="1332"/>
      <c r="F32" s="1332"/>
      <c r="G32" s="1332"/>
      <c r="H32" s="1333"/>
      <c r="I32" s="1018"/>
      <c r="J32" s="302" t="s">
        <v>51</v>
      </c>
      <c r="K32" s="285"/>
      <c r="L32" s="1019"/>
      <c r="M32" s="334">
        <v>0</v>
      </c>
      <c r="N32" s="334">
        <v>0</v>
      </c>
    </row>
    <row r="33" spans="1:14" x14ac:dyDescent="0.2">
      <c r="A33" s="175"/>
      <c r="B33" s="1319" t="s">
        <v>1068</v>
      </c>
      <c r="C33" s="1320"/>
      <c r="D33" s="1320"/>
      <c r="E33" s="1320"/>
      <c r="F33" s="1320"/>
      <c r="G33" s="1320"/>
      <c r="H33" s="1321"/>
      <c r="I33" s="1044"/>
      <c r="J33" s="301" t="s">
        <v>51</v>
      </c>
      <c r="K33" s="285"/>
      <c r="L33" s="1045" t="s">
        <v>415</v>
      </c>
      <c r="M33" s="333">
        <f>N33*0.7</f>
        <v>315</v>
      </c>
      <c r="N33" s="333">
        <v>450</v>
      </c>
    </row>
    <row r="34" spans="1:14" x14ac:dyDescent="0.2">
      <c r="A34" s="175"/>
      <c r="B34" s="783"/>
      <c r="C34" s="282"/>
      <c r="D34" s="283"/>
      <c r="E34" s="283"/>
      <c r="F34" s="283"/>
      <c r="G34" s="283"/>
      <c r="H34" s="285"/>
      <c r="I34" s="285"/>
      <c r="J34" s="285"/>
      <c r="K34" s="285"/>
      <c r="L34" s="284"/>
      <c r="M34" s="326"/>
      <c r="N34" s="326"/>
    </row>
    <row r="35" spans="1:14" x14ac:dyDescent="0.2">
      <c r="A35" s="175"/>
      <c r="B35" s="784"/>
      <c r="C35" s="785" t="s">
        <v>65</v>
      </c>
      <c r="D35" s="283"/>
      <c r="E35" s="283"/>
      <c r="F35" s="283"/>
      <c r="G35" s="283"/>
      <c r="H35" s="285"/>
      <c r="I35" s="285"/>
      <c r="J35" s="285"/>
      <c r="K35" s="285"/>
      <c r="L35" s="284"/>
      <c r="M35" s="326"/>
      <c r="N35" s="326"/>
    </row>
    <row r="36" spans="1:14" x14ac:dyDescent="0.2">
      <c r="A36" s="175"/>
      <c r="B36" s="1254" t="s">
        <v>214</v>
      </c>
      <c r="C36" s="1254"/>
      <c r="D36" s="1254"/>
      <c r="E36" s="1254"/>
      <c r="F36" s="1254"/>
      <c r="G36" s="1254"/>
      <c r="H36" s="1254"/>
      <c r="I36" s="301"/>
      <c r="J36" s="301" t="s">
        <v>51</v>
      </c>
      <c r="K36" s="285"/>
      <c r="L36" s="259" t="s">
        <v>71</v>
      </c>
      <c r="M36" s="333" t="s">
        <v>52</v>
      </c>
      <c r="N36" s="333" t="s">
        <v>52</v>
      </c>
    </row>
    <row r="37" spans="1:14" x14ac:dyDescent="0.2">
      <c r="A37" s="175"/>
      <c r="B37" s="1319" t="s">
        <v>68</v>
      </c>
      <c r="C37" s="1320"/>
      <c r="D37" s="1320"/>
      <c r="E37" s="1320"/>
      <c r="F37" s="1320"/>
      <c r="G37" s="1320"/>
      <c r="H37" s="1321"/>
      <c r="I37" s="301"/>
      <c r="J37" s="301" t="s">
        <v>51</v>
      </c>
      <c r="K37" s="285"/>
      <c r="L37" s="259" t="s">
        <v>69</v>
      </c>
      <c r="M37" s="333">
        <f>N37*0.7</f>
        <v>53.199999999999996</v>
      </c>
      <c r="N37" s="333">
        <v>76</v>
      </c>
    </row>
    <row r="38" spans="1:14" x14ac:dyDescent="0.2">
      <c r="A38" s="175"/>
      <c r="B38" s="1088"/>
      <c r="C38" s="1088"/>
      <c r="D38" s="1088"/>
      <c r="E38" s="1088"/>
      <c r="F38" s="1088"/>
      <c r="G38" s="1088"/>
      <c r="H38" s="1088"/>
      <c r="I38" s="1022"/>
      <c r="J38" s="1022"/>
      <c r="K38" s="205"/>
      <c r="L38" s="53"/>
      <c r="M38" s="843"/>
      <c r="N38" s="843"/>
    </row>
    <row r="39" spans="1:14" x14ac:dyDescent="0.2">
      <c r="A39" s="175"/>
      <c r="B39" s="1113" t="s">
        <v>48</v>
      </c>
      <c r="C39" s="283"/>
      <c r="D39" s="283"/>
      <c r="E39" s="283"/>
      <c r="F39" s="283"/>
      <c r="G39" s="283"/>
      <c r="H39" s="283"/>
      <c r="I39" s="175"/>
      <c r="J39" s="175"/>
      <c r="K39" s="175"/>
      <c r="L39" s="176"/>
      <c r="M39" s="305"/>
      <c r="N39" s="306"/>
    </row>
    <row r="40" spans="1:14" x14ac:dyDescent="0.2">
      <c r="A40" s="175"/>
      <c r="B40" s="784"/>
      <c r="C40" s="785" t="s">
        <v>173</v>
      </c>
      <c r="D40" s="283"/>
      <c r="E40" s="283"/>
      <c r="F40" s="283"/>
      <c r="G40" s="283"/>
      <c r="H40" s="285"/>
      <c r="I40" s="1022"/>
      <c r="J40" s="1022"/>
      <c r="K40" s="1022"/>
      <c r="L40" s="176"/>
      <c r="M40" s="305"/>
      <c r="N40" s="305"/>
    </row>
    <row r="41" spans="1:14" x14ac:dyDescent="0.2">
      <c r="A41" s="175"/>
      <c r="B41" s="1254" t="s">
        <v>175</v>
      </c>
      <c r="C41" s="1254"/>
      <c r="D41" s="1254"/>
      <c r="E41" s="1254"/>
      <c r="F41" s="1254"/>
      <c r="G41" s="1254"/>
      <c r="H41" s="1254"/>
      <c r="I41" s="301"/>
      <c r="J41" s="301" t="s">
        <v>51</v>
      </c>
      <c r="K41" s="285"/>
      <c r="L41" s="259">
        <v>607253</v>
      </c>
      <c r="M41" s="333">
        <f>N41*0.7</f>
        <v>178.5</v>
      </c>
      <c r="N41" s="333">
        <v>255</v>
      </c>
    </row>
    <row r="42" spans="1:14" x14ac:dyDescent="0.2">
      <c r="A42" s="175"/>
      <c r="B42" s="1254" t="s">
        <v>176</v>
      </c>
      <c r="C42" s="1254"/>
      <c r="D42" s="1254"/>
      <c r="E42" s="1254"/>
      <c r="F42" s="1254"/>
      <c r="G42" s="1254"/>
      <c r="H42" s="1254"/>
      <c r="I42" s="301"/>
      <c r="J42" s="301" t="s">
        <v>51</v>
      </c>
      <c r="K42" s="285"/>
      <c r="L42" s="259">
        <v>605624</v>
      </c>
      <c r="M42" s="333">
        <v>0</v>
      </c>
      <c r="N42" s="333">
        <v>0</v>
      </c>
    </row>
    <row r="43" spans="1:14" x14ac:dyDescent="0.2">
      <c r="A43" s="175"/>
      <c r="B43" s="1254" t="s">
        <v>177</v>
      </c>
      <c r="C43" s="1254"/>
      <c r="D43" s="1254"/>
      <c r="E43" s="1254"/>
      <c r="F43" s="1254"/>
      <c r="G43" s="1254"/>
      <c r="H43" s="1254"/>
      <c r="I43" s="301"/>
      <c r="J43" s="301" t="s">
        <v>51</v>
      </c>
      <c r="K43" s="285"/>
      <c r="L43" s="259">
        <v>605664</v>
      </c>
      <c r="M43" s="333" t="s">
        <v>52</v>
      </c>
      <c r="N43" s="333" t="s">
        <v>52</v>
      </c>
    </row>
    <row r="44" spans="1:14" x14ac:dyDescent="0.2">
      <c r="A44" s="175"/>
      <c r="B44" s="783"/>
      <c r="C44" s="783"/>
      <c r="D44" s="783"/>
      <c r="E44" s="783"/>
      <c r="F44" s="783"/>
      <c r="G44" s="783"/>
      <c r="H44" s="783"/>
      <c r="I44" s="193"/>
      <c r="J44" s="193"/>
      <c r="K44" s="193"/>
      <c r="L44" s="193"/>
      <c r="M44" s="320"/>
      <c r="N44" s="320"/>
    </row>
    <row r="45" spans="1:14" x14ac:dyDescent="0.2">
      <c r="A45" s="175"/>
      <c r="B45" s="204"/>
      <c r="C45" s="211"/>
      <c r="D45" s="175"/>
      <c r="E45" s="175"/>
      <c r="F45" s="175"/>
      <c r="G45" s="175"/>
      <c r="H45" s="1022"/>
      <c r="I45" s="175"/>
      <c r="J45" s="1022"/>
      <c r="K45" s="1022"/>
      <c r="L45" s="176"/>
      <c r="M45" s="305"/>
      <c r="N45" s="305"/>
    </row>
    <row r="46" spans="1:14" ht="27" customHeight="1" x14ac:dyDescent="0.2">
      <c r="A46" s="175"/>
      <c r="B46" s="199" t="s">
        <v>46</v>
      </c>
      <c r="C46" s="187"/>
      <c r="D46" s="187"/>
      <c r="E46" s="187"/>
      <c r="F46" s="187"/>
      <c r="G46" s="187"/>
      <c r="H46" s="304"/>
      <c r="I46" s="1041" t="s">
        <v>528</v>
      </c>
      <c r="J46" s="513" t="s">
        <v>172</v>
      </c>
      <c r="K46" s="884"/>
      <c r="L46" s="562" t="s">
        <v>47</v>
      </c>
      <c r="M46" s="1042" t="s">
        <v>455</v>
      </c>
      <c r="N46" s="310" t="s">
        <v>5</v>
      </c>
    </row>
    <row r="47" spans="1:14" x14ac:dyDescent="0.2">
      <c r="A47" s="175"/>
      <c r="B47" s="212"/>
      <c r="C47" s="204"/>
      <c r="D47" s="175"/>
      <c r="E47" s="175"/>
      <c r="F47" s="175"/>
      <c r="G47" s="175"/>
      <c r="H47" s="1022"/>
      <c r="I47" s="1022"/>
      <c r="J47" s="1022"/>
      <c r="K47" s="1022"/>
      <c r="L47" s="176"/>
      <c r="M47" s="305"/>
      <c r="N47" s="305"/>
    </row>
    <row r="48" spans="1:14" x14ac:dyDescent="0.2">
      <c r="A48" s="175"/>
      <c r="B48" s="209" t="s">
        <v>317</v>
      </c>
      <c r="C48" s="201"/>
      <c r="D48" s="201"/>
      <c r="E48" s="201"/>
      <c r="F48" s="201"/>
      <c r="G48" s="201"/>
      <c r="H48" s="201"/>
      <c r="I48" s="201"/>
      <c r="J48" s="201"/>
      <c r="K48" s="201"/>
      <c r="L48" s="210"/>
      <c r="M48" s="318"/>
      <c r="N48" s="319"/>
    </row>
    <row r="49" spans="1:14" x14ac:dyDescent="0.2">
      <c r="A49" s="175"/>
      <c r="B49" s="1254" t="s">
        <v>371</v>
      </c>
      <c r="C49" s="1254"/>
      <c r="D49" s="1254"/>
      <c r="E49" s="1254"/>
      <c r="F49" s="1254"/>
      <c r="G49" s="1254"/>
      <c r="H49" s="1254"/>
      <c r="I49" s="301"/>
      <c r="J49" s="301" t="s">
        <v>51</v>
      </c>
      <c r="K49" s="285"/>
      <c r="L49" s="259" t="s">
        <v>372</v>
      </c>
      <c r="M49" s="333">
        <f>N49*0.7</f>
        <v>65.099999999999994</v>
      </c>
      <c r="N49" s="333">
        <v>93</v>
      </c>
    </row>
    <row r="50" spans="1:14" x14ac:dyDescent="0.2">
      <c r="A50" s="175"/>
      <c r="B50" s="1254" t="s">
        <v>374</v>
      </c>
      <c r="C50" s="1254"/>
      <c r="D50" s="1254"/>
      <c r="E50" s="1254"/>
      <c r="F50" s="1254"/>
      <c r="G50" s="1254"/>
      <c r="H50" s="1254"/>
      <c r="I50" s="301"/>
      <c r="J50" s="301" t="s">
        <v>51</v>
      </c>
      <c r="K50" s="285"/>
      <c r="L50" s="259" t="s">
        <v>375</v>
      </c>
      <c r="M50" s="333">
        <f t="shared" ref="M50:M55" si="0">N50*0.7</f>
        <v>74.199999999999989</v>
      </c>
      <c r="N50" s="333">
        <v>106</v>
      </c>
    </row>
    <row r="51" spans="1:14" x14ac:dyDescent="0.2">
      <c r="A51" s="175"/>
      <c r="B51" s="1254" t="s">
        <v>376</v>
      </c>
      <c r="C51" s="1254"/>
      <c r="D51" s="1254"/>
      <c r="E51" s="1254"/>
      <c r="F51" s="1254"/>
      <c r="G51" s="1254"/>
      <c r="H51" s="1254"/>
      <c r="I51" s="301"/>
      <c r="J51" s="301" t="s">
        <v>51</v>
      </c>
      <c r="K51" s="285"/>
      <c r="L51" s="259" t="s">
        <v>377</v>
      </c>
      <c r="M51" s="333">
        <f t="shared" si="0"/>
        <v>74.199999999999989</v>
      </c>
      <c r="N51" s="333">
        <v>106</v>
      </c>
    </row>
    <row r="52" spans="1:14" x14ac:dyDescent="0.2">
      <c r="A52" s="175"/>
      <c r="B52" s="1254" t="s">
        <v>380</v>
      </c>
      <c r="C52" s="1254"/>
      <c r="D52" s="1254"/>
      <c r="E52" s="1254"/>
      <c r="F52" s="1254"/>
      <c r="G52" s="1254"/>
      <c r="H52" s="1254"/>
      <c r="I52" s="301"/>
      <c r="J52" s="301" t="s">
        <v>51</v>
      </c>
      <c r="K52" s="285"/>
      <c r="L52" s="259" t="s">
        <v>381</v>
      </c>
      <c r="M52" s="333">
        <f t="shared" si="0"/>
        <v>51.8</v>
      </c>
      <c r="N52" s="333">
        <v>74</v>
      </c>
    </row>
    <row r="53" spans="1:14" x14ac:dyDescent="0.2">
      <c r="A53" s="175"/>
      <c r="B53" s="1254" t="s">
        <v>1314</v>
      </c>
      <c r="C53" s="1254"/>
      <c r="D53" s="1254"/>
      <c r="E53" s="1254"/>
      <c r="F53" s="1254"/>
      <c r="G53" s="1254"/>
      <c r="H53" s="1254"/>
      <c r="I53" s="301"/>
      <c r="J53" s="301" t="s">
        <v>51</v>
      </c>
      <c r="K53" s="285"/>
      <c r="L53" s="259" t="s">
        <v>385</v>
      </c>
      <c r="M53" s="333" t="s">
        <v>52</v>
      </c>
      <c r="N53" s="333" t="s">
        <v>52</v>
      </c>
    </row>
    <row r="54" spans="1:14" x14ac:dyDescent="0.2">
      <c r="A54" s="175"/>
      <c r="B54" s="1254" t="s">
        <v>1315</v>
      </c>
      <c r="C54" s="1254"/>
      <c r="D54" s="1254"/>
      <c r="E54" s="1254"/>
      <c r="F54" s="1254"/>
      <c r="G54" s="1254"/>
      <c r="H54" s="1254"/>
      <c r="I54" s="301"/>
      <c r="J54" s="301" t="s">
        <v>51</v>
      </c>
      <c r="K54" s="285"/>
      <c r="L54" s="259">
        <v>620519</v>
      </c>
      <c r="M54" s="333">
        <f t="shared" si="0"/>
        <v>312.2</v>
      </c>
      <c r="N54" s="333">
        <v>446</v>
      </c>
    </row>
    <row r="55" spans="1:14" x14ac:dyDescent="0.2">
      <c r="A55" s="175"/>
      <c r="B55" s="1254" t="s">
        <v>1316</v>
      </c>
      <c r="C55" s="1254"/>
      <c r="D55" s="1254"/>
      <c r="E55" s="1254"/>
      <c r="F55" s="1254"/>
      <c r="G55" s="1254"/>
      <c r="H55" s="1254"/>
      <c r="I55" s="325"/>
      <c r="J55" s="301" t="s">
        <v>51</v>
      </c>
      <c r="K55" s="285"/>
      <c r="L55" s="259">
        <v>620520</v>
      </c>
      <c r="M55" s="333">
        <f t="shared" si="0"/>
        <v>508.2</v>
      </c>
      <c r="N55" s="333">
        <v>726</v>
      </c>
    </row>
    <row r="56" spans="1:14" x14ac:dyDescent="0.2">
      <c r="A56" s="175"/>
      <c r="B56" s="1049"/>
      <c r="C56" s="1049"/>
      <c r="D56" s="1049"/>
      <c r="E56" s="1049"/>
      <c r="F56" s="1049"/>
      <c r="G56" s="1049"/>
      <c r="H56" s="1049"/>
      <c r="I56" s="182"/>
      <c r="J56" s="182"/>
      <c r="K56" s="182"/>
      <c r="L56" s="183"/>
      <c r="M56" s="308"/>
      <c r="N56" s="321"/>
    </row>
    <row r="57" spans="1:14" x14ac:dyDescent="0.2">
      <c r="A57" s="175"/>
      <c r="B57" s="786" t="s">
        <v>81</v>
      </c>
      <c r="C57" s="787"/>
      <c r="D57" s="787"/>
      <c r="E57" s="787"/>
      <c r="F57" s="787"/>
      <c r="G57" s="787"/>
      <c r="H57" s="787"/>
      <c r="I57" s="201"/>
      <c r="J57" s="201"/>
      <c r="K57" s="201"/>
      <c r="L57" s="210"/>
      <c r="M57" s="318"/>
      <c r="N57" s="319"/>
    </row>
    <row r="58" spans="1:14" x14ac:dyDescent="0.2">
      <c r="A58" s="175"/>
      <c r="B58" s="1319" t="s">
        <v>187</v>
      </c>
      <c r="C58" s="1320"/>
      <c r="D58" s="1320"/>
      <c r="E58" s="1320"/>
      <c r="F58" s="1320"/>
      <c r="G58" s="1320"/>
      <c r="H58" s="1321"/>
      <c r="I58" s="301"/>
      <c r="J58" s="301" t="s">
        <v>51</v>
      </c>
      <c r="K58" s="285"/>
      <c r="L58" s="259">
        <v>620224</v>
      </c>
      <c r="M58" s="333">
        <f t="shared" ref="M58" si="1">N58*0.7</f>
        <v>0</v>
      </c>
      <c r="N58" s="333">
        <v>0</v>
      </c>
    </row>
    <row r="59" spans="1:14" x14ac:dyDescent="0.2">
      <c r="A59" s="175"/>
      <c r="B59" s="1254" t="s">
        <v>226</v>
      </c>
      <c r="C59" s="1254"/>
      <c r="D59" s="1254"/>
      <c r="E59" s="1254"/>
      <c r="F59" s="1254"/>
      <c r="G59" s="1254"/>
      <c r="H59" s="1254"/>
      <c r="I59" s="301"/>
      <c r="J59" s="301" t="s">
        <v>51</v>
      </c>
      <c r="K59" s="285"/>
      <c r="L59" s="259" t="s">
        <v>418</v>
      </c>
      <c r="M59" s="333" t="s">
        <v>52</v>
      </c>
      <c r="N59" s="333" t="s">
        <v>52</v>
      </c>
    </row>
    <row r="60" spans="1:14" x14ac:dyDescent="0.2">
      <c r="A60" s="175"/>
      <c r="B60" s="1254" t="s">
        <v>1317</v>
      </c>
      <c r="C60" s="1254"/>
      <c r="D60" s="1254"/>
      <c r="E60" s="1254"/>
      <c r="F60" s="1254"/>
      <c r="G60" s="1254"/>
      <c r="H60" s="1254"/>
      <c r="I60" s="301"/>
      <c r="J60" s="301" t="s">
        <v>51</v>
      </c>
      <c r="K60" s="285"/>
      <c r="L60" s="259">
        <v>619915</v>
      </c>
      <c r="M60" s="333" t="s">
        <v>52</v>
      </c>
      <c r="N60" s="333" t="s">
        <v>52</v>
      </c>
    </row>
    <row r="61" spans="1:14" x14ac:dyDescent="0.2">
      <c r="A61" s="175"/>
      <c r="B61" s="327"/>
      <c r="C61" s="282"/>
      <c r="D61" s="283"/>
      <c r="E61" s="283"/>
      <c r="F61" s="283"/>
      <c r="G61" s="283"/>
      <c r="H61" s="285"/>
      <c r="I61" s="285"/>
      <c r="J61" s="285"/>
      <c r="K61" s="285"/>
      <c r="L61" s="284"/>
      <c r="M61" s="326"/>
      <c r="N61" s="326"/>
    </row>
    <row r="62" spans="1:14" x14ac:dyDescent="0.2">
      <c r="A62" s="175"/>
      <c r="B62" s="786" t="s">
        <v>99</v>
      </c>
      <c r="C62" s="787"/>
      <c r="D62" s="787"/>
      <c r="E62" s="787"/>
      <c r="F62" s="787"/>
      <c r="G62" s="787"/>
      <c r="H62" s="787"/>
      <c r="I62" s="787"/>
      <c r="J62" s="787"/>
      <c r="K62" s="787"/>
      <c r="L62" s="788"/>
      <c r="M62" s="789"/>
      <c r="N62" s="790"/>
    </row>
    <row r="63" spans="1:14" x14ac:dyDescent="0.2">
      <c r="A63" s="175"/>
      <c r="B63" s="1254" t="s">
        <v>419</v>
      </c>
      <c r="C63" s="1254"/>
      <c r="D63" s="1254"/>
      <c r="E63" s="1254"/>
      <c r="F63" s="1254"/>
      <c r="G63" s="1254"/>
      <c r="H63" s="1319"/>
      <c r="I63" s="301"/>
      <c r="J63" s="301" t="s">
        <v>51</v>
      </c>
      <c r="K63" s="285"/>
      <c r="L63" s="259">
        <v>607181</v>
      </c>
      <c r="M63" s="333">
        <f t="shared" ref="M63:M72" si="2">N63*0.7</f>
        <v>43.4</v>
      </c>
      <c r="N63" s="333">
        <v>62</v>
      </c>
    </row>
    <row r="64" spans="1:14" x14ac:dyDescent="0.2">
      <c r="A64" s="175"/>
      <c r="B64" s="1254" t="s">
        <v>95</v>
      </c>
      <c r="C64" s="1254"/>
      <c r="D64" s="1254"/>
      <c r="E64" s="1254"/>
      <c r="F64" s="1254"/>
      <c r="G64" s="1254"/>
      <c r="H64" s="1254"/>
      <c r="I64" s="329"/>
      <c r="J64" s="301" t="s">
        <v>51</v>
      </c>
      <c r="K64" s="285"/>
      <c r="L64" s="259">
        <v>622661</v>
      </c>
      <c r="M64" s="333">
        <f t="shared" si="2"/>
        <v>161</v>
      </c>
      <c r="N64" s="333">
        <v>230</v>
      </c>
    </row>
    <row r="65" spans="1:14" x14ac:dyDescent="0.2">
      <c r="A65" s="175"/>
      <c r="B65" s="1254" t="s">
        <v>421</v>
      </c>
      <c r="C65" s="1254"/>
      <c r="D65" s="1254"/>
      <c r="E65" s="1254"/>
      <c r="F65" s="1254"/>
      <c r="G65" s="1254"/>
      <c r="H65" s="1254"/>
      <c r="I65" s="329"/>
      <c r="J65" s="301" t="s">
        <v>51</v>
      </c>
      <c r="K65" s="285"/>
      <c r="L65" s="259" t="s">
        <v>422</v>
      </c>
      <c r="M65" s="333">
        <f t="shared" si="2"/>
        <v>93.8</v>
      </c>
      <c r="N65" s="333">
        <v>134</v>
      </c>
    </row>
    <row r="66" spans="1:14" x14ac:dyDescent="0.2">
      <c r="A66" s="175"/>
      <c r="B66" s="1254" t="s">
        <v>192</v>
      </c>
      <c r="C66" s="1254"/>
      <c r="D66" s="1254"/>
      <c r="E66" s="1254"/>
      <c r="F66" s="1254"/>
      <c r="G66" s="1254"/>
      <c r="H66" s="1254"/>
      <c r="I66" s="329"/>
      <c r="J66" s="301" t="s">
        <v>51</v>
      </c>
      <c r="K66" s="328"/>
      <c r="L66" s="259" t="s">
        <v>423</v>
      </c>
      <c r="M66" s="333">
        <f t="shared" si="2"/>
        <v>37.799999999999997</v>
      </c>
      <c r="N66" s="333">
        <v>54</v>
      </c>
    </row>
    <row r="67" spans="1:14" x14ac:dyDescent="0.2">
      <c r="A67" s="175"/>
      <c r="B67" s="1254" t="s">
        <v>116</v>
      </c>
      <c r="C67" s="1254"/>
      <c r="D67" s="1254"/>
      <c r="E67" s="1254"/>
      <c r="F67" s="1254"/>
      <c r="G67" s="1254"/>
      <c r="H67" s="1254"/>
      <c r="I67" s="329"/>
      <c r="J67" s="301" t="s">
        <v>51</v>
      </c>
      <c r="K67" s="285"/>
      <c r="L67" s="259">
        <v>614168</v>
      </c>
      <c r="M67" s="333">
        <f t="shared" si="2"/>
        <v>74.899999999999991</v>
      </c>
      <c r="N67" s="333">
        <v>107</v>
      </c>
    </row>
    <row r="68" spans="1:14" x14ac:dyDescent="0.2">
      <c r="A68" s="175"/>
      <c r="B68" s="1254" t="s">
        <v>361</v>
      </c>
      <c r="C68" s="1254"/>
      <c r="D68" s="1254"/>
      <c r="E68" s="1254"/>
      <c r="F68" s="1254"/>
      <c r="G68" s="1254"/>
      <c r="H68" s="1254"/>
      <c r="I68" s="329"/>
      <c r="J68" s="301" t="s">
        <v>51</v>
      </c>
      <c r="K68" s="285"/>
      <c r="L68" s="259" t="s">
        <v>424</v>
      </c>
      <c r="M68" s="333">
        <f t="shared" si="2"/>
        <v>26.599999999999998</v>
      </c>
      <c r="N68" s="333">
        <v>38</v>
      </c>
    </row>
    <row r="69" spans="1:14" x14ac:dyDescent="0.2">
      <c r="A69" s="175"/>
      <c r="B69" s="1254" t="s">
        <v>101</v>
      </c>
      <c r="C69" s="1254"/>
      <c r="D69" s="1254"/>
      <c r="E69" s="1254"/>
      <c r="F69" s="1254"/>
      <c r="G69" s="1254"/>
      <c r="H69" s="1254"/>
      <c r="I69" s="329"/>
      <c r="J69" s="301" t="s">
        <v>51</v>
      </c>
      <c r="K69" s="285"/>
      <c r="L69" s="259">
        <v>607284</v>
      </c>
      <c r="M69" s="333">
        <f t="shared" si="2"/>
        <v>49.699999999999996</v>
      </c>
      <c r="N69" s="333">
        <v>71</v>
      </c>
    </row>
    <row r="70" spans="1:14" x14ac:dyDescent="0.2">
      <c r="A70" s="175"/>
      <c r="B70" s="1254" t="s">
        <v>82</v>
      </c>
      <c r="C70" s="1254"/>
      <c r="D70" s="1254"/>
      <c r="E70" s="1254"/>
      <c r="F70" s="1254"/>
      <c r="G70" s="1254"/>
      <c r="H70" s="1254"/>
      <c r="I70" s="329"/>
      <c r="J70" s="301" t="s">
        <v>51</v>
      </c>
      <c r="K70" s="283"/>
      <c r="L70" s="259">
        <v>622285</v>
      </c>
      <c r="M70" s="333" t="s">
        <v>52</v>
      </c>
      <c r="N70" s="333" t="s">
        <v>52</v>
      </c>
    </row>
    <row r="71" spans="1:14" x14ac:dyDescent="0.2">
      <c r="A71" s="175"/>
      <c r="B71" s="1254" t="s">
        <v>91</v>
      </c>
      <c r="C71" s="1254"/>
      <c r="D71" s="1254"/>
      <c r="E71" s="1254"/>
      <c r="F71" s="1254"/>
      <c r="G71" s="1254"/>
      <c r="H71" s="1254"/>
      <c r="I71" s="329"/>
      <c r="J71" s="301" t="s">
        <v>51</v>
      </c>
      <c r="K71" s="283"/>
      <c r="L71" s="259">
        <v>622340</v>
      </c>
      <c r="M71" s="333">
        <f t="shared" si="2"/>
        <v>144.19999999999999</v>
      </c>
      <c r="N71" s="333">
        <v>206</v>
      </c>
    </row>
    <row r="72" spans="1:14" x14ac:dyDescent="0.2">
      <c r="A72" s="175"/>
      <c r="B72" s="1312" t="s">
        <v>188</v>
      </c>
      <c r="C72" s="1312"/>
      <c r="D72" s="1312"/>
      <c r="E72" s="1312"/>
      <c r="F72" s="1312"/>
      <c r="G72" s="1312"/>
      <c r="H72" s="1312"/>
      <c r="I72" s="329"/>
      <c r="J72" s="301" t="s">
        <v>51</v>
      </c>
      <c r="K72" s="283"/>
      <c r="L72" s="259">
        <v>622595</v>
      </c>
      <c r="M72" s="333">
        <f t="shared" si="2"/>
        <v>240.1</v>
      </c>
      <c r="N72" s="333">
        <v>343</v>
      </c>
    </row>
    <row r="73" spans="1:14" x14ac:dyDescent="0.2">
      <c r="A73" s="175"/>
      <c r="B73" s="182"/>
      <c r="C73" s="211"/>
      <c r="D73" s="175"/>
      <c r="E73" s="175"/>
      <c r="F73" s="175"/>
      <c r="G73" s="175"/>
      <c r="H73" s="1022"/>
      <c r="I73" s="175"/>
      <c r="J73" s="175"/>
      <c r="K73" s="175"/>
      <c r="L73" s="176"/>
      <c r="M73" s="305"/>
      <c r="N73" s="306"/>
    </row>
    <row r="74" spans="1:14" x14ac:dyDescent="0.2">
      <c r="A74" s="175"/>
      <c r="B74" s="193"/>
      <c r="C74" s="175"/>
      <c r="D74" s="175"/>
      <c r="E74" s="175"/>
      <c r="F74" s="175"/>
      <c r="G74" s="175"/>
      <c r="H74" s="175"/>
      <c r="I74" s="175"/>
      <c r="J74" s="175"/>
      <c r="K74" s="175"/>
      <c r="L74" s="176"/>
      <c r="M74" s="305"/>
      <c r="N74" s="306"/>
    </row>
    <row r="75" spans="1:14" ht="27" customHeight="1" x14ac:dyDescent="0.2">
      <c r="A75" s="175"/>
      <c r="B75" s="1309" t="s">
        <v>843</v>
      </c>
      <c r="C75" s="1310"/>
      <c r="D75" s="1310"/>
      <c r="E75" s="1310"/>
      <c r="F75" s="1310"/>
      <c r="G75" s="1310"/>
      <c r="H75" s="1311"/>
      <c r="I75" s="1041"/>
      <c r="J75" s="513" t="s">
        <v>172</v>
      </c>
      <c r="K75" s="884"/>
      <c r="L75" s="562" t="s">
        <v>47</v>
      </c>
      <c r="M75" s="1042" t="s">
        <v>455</v>
      </c>
      <c r="N75" s="310" t="s">
        <v>5</v>
      </c>
    </row>
    <row r="76" spans="1:14" x14ac:dyDescent="0.2">
      <c r="A76" s="175"/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6"/>
      <c r="M76" s="305"/>
      <c r="N76" s="306"/>
    </row>
    <row r="77" spans="1:14" x14ac:dyDescent="0.2">
      <c r="A77" s="175"/>
      <c r="B77" s="193"/>
      <c r="C77" s="434"/>
      <c r="D77" s="167"/>
      <c r="E77" s="167"/>
      <c r="F77" s="167"/>
      <c r="G77" s="167"/>
      <c r="H77" s="205"/>
      <c r="I77" s="205"/>
      <c r="J77" s="205"/>
      <c r="K77" s="167"/>
      <c r="L77" s="53"/>
      <c r="M77" s="322"/>
      <c r="N77" s="1043"/>
    </row>
    <row r="78" spans="1:14" x14ac:dyDescent="0.2">
      <c r="A78" s="175"/>
      <c r="B78" s="209" t="s">
        <v>120</v>
      </c>
      <c r="C78" s="213"/>
      <c r="D78" s="201"/>
      <c r="E78" s="201"/>
      <c r="F78" s="201"/>
      <c r="G78" s="201"/>
      <c r="H78" s="201"/>
      <c r="I78" s="201"/>
      <c r="J78" s="201"/>
      <c r="K78" s="201"/>
      <c r="L78" s="210"/>
      <c r="M78" s="318"/>
      <c r="N78" s="564"/>
    </row>
    <row r="79" spans="1:14" x14ac:dyDescent="0.2">
      <c r="A79" s="175"/>
      <c r="B79" s="1254" t="s">
        <v>123</v>
      </c>
      <c r="C79" s="1254"/>
      <c r="D79" s="1254"/>
      <c r="E79" s="1254"/>
      <c r="F79" s="1254"/>
      <c r="G79" s="1254"/>
      <c r="H79" s="1254"/>
      <c r="I79" s="301"/>
      <c r="J79" s="301" t="s">
        <v>51</v>
      </c>
      <c r="K79" s="285"/>
      <c r="L79" s="259">
        <v>617414</v>
      </c>
      <c r="M79" s="333">
        <f t="shared" ref="M79:M81" si="3">N79*0.7</f>
        <v>298.89999999999998</v>
      </c>
      <c r="N79" s="333">
        <v>427</v>
      </c>
    </row>
    <row r="80" spans="1:14" x14ac:dyDescent="0.2">
      <c r="A80" s="175"/>
      <c r="B80" s="1312" t="s">
        <v>202</v>
      </c>
      <c r="C80" s="1312"/>
      <c r="D80" s="1312"/>
      <c r="E80" s="1312"/>
      <c r="F80" s="1312"/>
      <c r="G80" s="1312"/>
      <c r="H80" s="1312"/>
      <c r="I80" s="510"/>
      <c r="J80" s="510" t="s">
        <v>51</v>
      </c>
      <c r="K80" s="502"/>
      <c r="L80" s="505">
        <v>624832</v>
      </c>
      <c r="M80" s="333">
        <f t="shared" si="3"/>
        <v>334.59999999999997</v>
      </c>
      <c r="N80" s="333">
        <v>478</v>
      </c>
    </row>
    <row r="81" spans="1:18" x14ac:dyDescent="0.2">
      <c r="A81" s="175"/>
      <c r="B81" s="1317" t="s">
        <v>204</v>
      </c>
      <c r="C81" s="1317"/>
      <c r="D81" s="1317"/>
      <c r="E81" s="1317"/>
      <c r="F81" s="1317"/>
      <c r="G81" s="1317"/>
      <c r="H81" s="1317"/>
      <c r="I81" s="301"/>
      <c r="J81" s="301" t="s">
        <v>51</v>
      </c>
      <c r="K81" s="285"/>
      <c r="L81" s="259">
        <v>625932</v>
      </c>
      <c r="M81" s="333">
        <f t="shared" si="3"/>
        <v>103.6</v>
      </c>
      <c r="N81" s="333">
        <v>148</v>
      </c>
    </row>
    <row r="82" spans="1:18" x14ac:dyDescent="0.2">
      <c r="A82" s="175"/>
      <c r="B82" s="207"/>
      <c r="C82" s="214"/>
      <c r="D82" s="207"/>
      <c r="E82" s="207"/>
      <c r="F82" s="207"/>
      <c r="G82" s="207"/>
      <c r="H82" s="207"/>
      <c r="I82" s="207"/>
      <c r="J82" s="207"/>
      <c r="K82" s="207"/>
      <c r="L82" s="208"/>
      <c r="M82" s="316"/>
      <c r="N82" s="317"/>
    </row>
    <row r="83" spans="1:18" x14ac:dyDescent="0.2">
      <c r="A83" s="175"/>
      <c r="B83" s="175"/>
      <c r="C83" s="204"/>
      <c r="D83" s="175"/>
      <c r="E83" s="175"/>
      <c r="F83" s="175"/>
      <c r="G83" s="175"/>
      <c r="H83" s="175"/>
      <c r="I83" s="175"/>
      <c r="J83" s="175"/>
      <c r="K83" s="175"/>
      <c r="L83" s="176"/>
      <c r="M83" s="305"/>
      <c r="N83" s="306"/>
    </row>
    <row r="84" spans="1:18" ht="23.25" customHeight="1" x14ac:dyDescent="0.25">
      <c r="A84" s="175"/>
      <c r="B84" s="1313" t="s">
        <v>603</v>
      </c>
      <c r="C84" s="1313"/>
      <c r="D84" s="1313"/>
      <c r="E84" s="1313"/>
      <c r="F84" s="1313"/>
      <c r="G84" s="1313"/>
      <c r="H84" s="1313"/>
      <c r="I84" s="513"/>
      <c r="J84" s="513" t="s">
        <v>172</v>
      </c>
      <c r="K84" s="175"/>
      <c r="L84" s="562" t="s">
        <v>47</v>
      </c>
      <c r="M84" s="1040" t="s">
        <v>455</v>
      </c>
      <c r="N84" s="310" t="s">
        <v>5</v>
      </c>
    </row>
    <row r="85" spans="1:18" x14ac:dyDescent="0.2">
      <c r="A85" s="175"/>
      <c r="B85" s="175" t="s">
        <v>401</v>
      </c>
      <c r="C85" s="204"/>
      <c r="D85" s="175"/>
      <c r="E85" s="175"/>
      <c r="F85" s="175"/>
      <c r="G85" s="175"/>
      <c r="H85" s="175"/>
      <c r="I85" s="175"/>
      <c r="J85" s="175"/>
      <c r="K85" s="175"/>
      <c r="L85" s="176"/>
      <c r="M85" s="305"/>
      <c r="N85" s="306"/>
    </row>
    <row r="86" spans="1:18" ht="12.75" customHeight="1" x14ac:dyDescent="0.2">
      <c r="A86" s="175"/>
      <c r="B86" s="1314" t="s">
        <v>598</v>
      </c>
      <c r="C86" s="1315"/>
      <c r="D86" s="1315"/>
      <c r="E86" s="1315"/>
      <c r="F86" s="1315"/>
      <c r="G86" s="1315"/>
      <c r="H86" s="1316"/>
      <c r="I86" s="259"/>
      <c r="J86" s="259" t="s">
        <v>51</v>
      </c>
      <c r="K86" s="783"/>
      <c r="L86" s="259">
        <v>4815</v>
      </c>
      <c r="M86" s="333">
        <f t="shared" ref="M86:M108" si="4">N86*0.7</f>
        <v>94.5</v>
      </c>
      <c r="N86" s="791">
        <v>135</v>
      </c>
    </row>
    <row r="87" spans="1:18" x14ac:dyDescent="0.2">
      <c r="A87" s="175"/>
      <c r="B87" s="1268" t="s">
        <v>1235</v>
      </c>
      <c r="C87" s="1268"/>
      <c r="D87" s="1268"/>
      <c r="E87" s="1268"/>
      <c r="F87" s="1268"/>
      <c r="G87" s="1299"/>
      <c r="H87" s="1122"/>
      <c r="I87" s="1048"/>
      <c r="J87" s="259" t="s">
        <v>51</v>
      </c>
      <c r="K87" s="783"/>
      <c r="L87" s="259">
        <v>4820</v>
      </c>
      <c r="M87" s="333">
        <f t="shared" si="4"/>
        <v>283.5</v>
      </c>
      <c r="N87" s="791">
        <v>405</v>
      </c>
      <c r="P87" s="114"/>
      <c r="Q87" s="114"/>
      <c r="R87" s="114"/>
    </row>
    <row r="88" spans="1:18" ht="24.75" customHeight="1" x14ac:dyDescent="0.2">
      <c r="A88" s="175"/>
      <c r="B88" s="1268" t="s">
        <v>1236</v>
      </c>
      <c r="C88" s="1268"/>
      <c r="D88" s="1268"/>
      <c r="E88" s="1268"/>
      <c r="F88" s="1268"/>
      <c r="G88" s="1299"/>
      <c r="H88" s="1048"/>
      <c r="I88" s="1048"/>
      <c r="J88" s="259" t="s">
        <v>51</v>
      </c>
      <c r="K88" s="783"/>
      <c r="L88" s="259">
        <v>4821</v>
      </c>
      <c r="M88" s="333">
        <f t="shared" si="4"/>
        <v>283.5</v>
      </c>
      <c r="N88" s="791">
        <v>405</v>
      </c>
      <c r="P88" s="114"/>
      <c r="Q88" s="114"/>
      <c r="R88" s="114"/>
    </row>
    <row r="89" spans="1:18" s="1050" customFormat="1" ht="24.75" customHeight="1" x14ac:dyDescent="0.2">
      <c r="A89" s="783"/>
      <c r="B89" s="1299" t="s">
        <v>1237</v>
      </c>
      <c r="C89" s="1300"/>
      <c r="D89" s="1300"/>
      <c r="E89" s="1300"/>
      <c r="F89" s="1300"/>
      <c r="G89" s="1300"/>
      <c r="H89" s="1048"/>
      <c r="I89" s="1048"/>
      <c r="J89" s="259" t="s">
        <v>51</v>
      </c>
      <c r="K89" s="783"/>
      <c r="L89" s="259">
        <v>3895</v>
      </c>
      <c r="M89" s="333">
        <f t="shared" si="4"/>
        <v>327.59999999999997</v>
      </c>
      <c r="N89" s="791">
        <v>468</v>
      </c>
      <c r="P89" s="51"/>
      <c r="Q89" s="114"/>
      <c r="R89" s="114"/>
    </row>
    <row r="90" spans="1:18" s="1050" customFormat="1" x14ac:dyDescent="0.2">
      <c r="A90" s="783"/>
      <c r="B90" s="1268" t="s">
        <v>1238</v>
      </c>
      <c r="C90" s="1268"/>
      <c r="D90" s="1268"/>
      <c r="E90" s="1268"/>
      <c r="F90" s="1268"/>
      <c r="G90" s="1299"/>
      <c r="H90" s="1048"/>
      <c r="I90" s="1048"/>
      <c r="J90" s="259" t="s">
        <v>51</v>
      </c>
      <c r="K90" s="783"/>
      <c r="L90" s="259">
        <v>4822</v>
      </c>
      <c r="M90" s="333">
        <f t="shared" si="4"/>
        <v>50.4</v>
      </c>
      <c r="N90" s="791">
        <v>72</v>
      </c>
      <c r="P90" s="51"/>
      <c r="Q90" s="114"/>
      <c r="R90" s="114"/>
    </row>
    <row r="91" spans="1:18" x14ac:dyDescent="0.2">
      <c r="A91" s="175"/>
      <c r="B91" s="1299" t="s">
        <v>1318</v>
      </c>
      <c r="C91" s="1300"/>
      <c r="D91" s="1300"/>
      <c r="E91" s="1300"/>
      <c r="F91" s="1300"/>
      <c r="G91" s="1300"/>
      <c r="H91" s="1048"/>
      <c r="I91" s="1048"/>
      <c r="J91" s="259" t="s">
        <v>51</v>
      </c>
      <c r="K91" s="783"/>
      <c r="L91" s="259">
        <v>4144</v>
      </c>
      <c r="M91" s="333">
        <f t="shared" si="4"/>
        <v>251.99999999999997</v>
      </c>
      <c r="N91" s="791">
        <v>360</v>
      </c>
      <c r="P91" s="114"/>
      <c r="Q91" s="114"/>
      <c r="R91" s="114"/>
    </row>
    <row r="92" spans="1:18" x14ac:dyDescent="0.2">
      <c r="A92" s="175"/>
      <c r="B92" s="1268" t="s">
        <v>1239</v>
      </c>
      <c r="C92" s="1268"/>
      <c r="D92" s="1268"/>
      <c r="E92" s="1268"/>
      <c r="F92" s="1268"/>
      <c r="G92" s="1299"/>
      <c r="H92" s="1048"/>
      <c r="I92" s="1048"/>
      <c r="J92" s="259" t="s">
        <v>51</v>
      </c>
      <c r="K92" s="783"/>
      <c r="L92" s="778" t="s">
        <v>1240</v>
      </c>
      <c r="M92" s="333">
        <f t="shared" si="4"/>
        <v>535.5</v>
      </c>
      <c r="N92" s="791">
        <v>765</v>
      </c>
      <c r="P92" s="51"/>
      <c r="Q92" s="114"/>
      <c r="R92" s="114"/>
    </row>
    <row r="93" spans="1:18" x14ac:dyDescent="0.2">
      <c r="A93" s="175"/>
      <c r="B93" s="1268" t="s">
        <v>1242</v>
      </c>
      <c r="C93" s="1268"/>
      <c r="D93" s="1268"/>
      <c r="E93" s="1268"/>
      <c r="F93" s="1268"/>
      <c r="G93" s="1299"/>
      <c r="H93" s="1048"/>
      <c r="I93" s="1048"/>
      <c r="J93" s="259" t="s">
        <v>51</v>
      </c>
      <c r="K93" s="783"/>
      <c r="L93" s="778" t="s">
        <v>1241</v>
      </c>
      <c r="M93" s="333">
        <f t="shared" si="4"/>
        <v>94.5</v>
      </c>
      <c r="N93" s="791">
        <v>135</v>
      </c>
      <c r="P93" s="51"/>
      <c r="Q93" s="114"/>
      <c r="R93" s="114"/>
    </row>
    <row r="94" spans="1:18" x14ac:dyDescent="0.2">
      <c r="A94" s="175"/>
      <c r="B94" s="1268" t="s">
        <v>1243</v>
      </c>
      <c r="C94" s="1268"/>
      <c r="D94" s="1268"/>
      <c r="E94" s="1268"/>
      <c r="F94" s="1268"/>
      <c r="G94" s="1299"/>
      <c r="H94" s="1048"/>
      <c r="I94" s="1048"/>
      <c r="J94" s="259" t="s">
        <v>51</v>
      </c>
      <c r="K94" s="783"/>
      <c r="L94" s="778">
        <v>3503</v>
      </c>
      <c r="M94" s="333">
        <f t="shared" si="4"/>
        <v>378</v>
      </c>
      <c r="N94" s="791">
        <v>540</v>
      </c>
      <c r="P94" s="51"/>
      <c r="Q94" s="114"/>
      <c r="R94" s="114"/>
    </row>
    <row r="95" spans="1:18" x14ac:dyDescent="0.2">
      <c r="A95" s="175"/>
      <c r="B95" s="1268" t="s">
        <v>1244</v>
      </c>
      <c r="C95" s="1268"/>
      <c r="D95" s="1268"/>
      <c r="E95" s="1268"/>
      <c r="F95" s="1268"/>
      <c r="G95" s="1299"/>
      <c r="H95" s="1048"/>
      <c r="I95" s="1048"/>
      <c r="J95" s="259" t="s">
        <v>51</v>
      </c>
      <c r="K95" s="783"/>
      <c r="L95" s="778">
        <v>3857</v>
      </c>
      <c r="M95" s="333">
        <f t="shared" si="4"/>
        <v>94.5</v>
      </c>
      <c r="N95" s="791">
        <v>135</v>
      </c>
      <c r="P95" s="51"/>
      <c r="Q95" s="114"/>
      <c r="R95" s="114"/>
    </row>
    <row r="96" spans="1:18" x14ac:dyDescent="0.2">
      <c r="A96" s="175"/>
      <c r="B96" s="1268" t="s">
        <v>1245</v>
      </c>
      <c r="C96" s="1268"/>
      <c r="D96" s="1268"/>
      <c r="E96" s="1268"/>
      <c r="F96" s="1268"/>
      <c r="G96" s="1299"/>
      <c r="H96" s="1048"/>
      <c r="I96" s="1048"/>
      <c r="J96" s="259" t="s">
        <v>51</v>
      </c>
      <c r="K96" s="783"/>
      <c r="L96" s="778">
        <v>3506</v>
      </c>
      <c r="M96" s="333">
        <f t="shared" si="4"/>
        <v>756</v>
      </c>
      <c r="N96" s="791">
        <v>1080</v>
      </c>
      <c r="P96" s="51"/>
      <c r="Q96" s="114"/>
      <c r="R96" s="114"/>
    </row>
    <row r="97" spans="1:20" x14ac:dyDescent="0.2">
      <c r="A97" s="175"/>
      <c r="B97" s="1268" t="s">
        <v>1246</v>
      </c>
      <c r="C97" s="1268"/>
      <c r="D97" s="1268"/>
      <c r="E97" s="1268"/>
      <c r="F97" s="1268"/>
      <c r="G97" s="1299"/>
      <c r="H97" s="1048"/>
      <c r="I97" s="1048"/>
      <c r="J97" s="259" t="s">
        <v>51</v>
      </c>
      <c r="K97" s="783"/>
      <c r="L97" s="778">
        <v>3884</v>
      </c>
      <c r="M97" s="333">
        <f t="shared" si="4"/>
        <v>378</v>
      </c>
      <c r="N97" s="791">
        <v>540</v>
      </c>
      <c r="P97" s="51"/>
      <c r="Q97" s="114"/>
      <c r="R97" s="114"/>
    </row>
    <row r="98" spans="1:20" x14ac:dyDescent="0.2">
      <c r="A98" s="175"/>
      <c r="B98" s="1268" t="s">
        <v>1247</v>
      </c>
      <c r="C98" s="1268"/>
      <c r="D98" s="1268"/>
      <c r="E98" s="1268"/>
      <c r="F98" s="1268"/>
      <c r="G98" s="1299"/>
      <c r="H98" s="1048"/>
      <c r="I98" s="1048"/>
      <c r="J98" s="259" t="s">
        <v>51</v>
      </c>
      <c r="K98" s="783"/>
      <c r="L98" s="778">
        <v>4936</v>
      </c>
      <c r="M98" s="333">
        <f t="shared" si="4"/>
        <v>510.29999999999995</v>
      </c>
      <c r="N98" s="791">
        <v>729</v>
      </c>
      <c r="P98" s="51"/>
      <c r="Q98" s="114"/>
      <c r="R98" s="114"/>
    </row>
    <row r="99" spans="1:20" ht="23.25" customHeight="1" x14ac:dyDescent="0.2">
      <c r="A99" s="175"/>
      <c r="B99" s="1268" t="s">
        <v>1248</v>
      </c>
      <c r="C99" s="1268"/>
      <c r="D99" s="1268"/>
      <c r="E99" s="1268"/>
      <c r="F99" s="1268"/>
      <c r="G99" s="1299"/>
      <c r="H99" s="1048"/>
      <c r="I99" s="1048"/>
      <c r="J99" s="259" t="s">
        <v>51</v>
      </c>
      <c r="K99" s="783"/>
      <c r="L99" s="778">
        <v>4842</v>
      </c>
      <c r="M99" s="333">
        <f t="shared" si="4"/>
        <v>112</v>
      </c>
      <c r="N99" s="791">
        <v>160</v>
      </c>
      <c r="P99" s="51"/>
      <c r="Q99" s="114"/>
      <c r="R99" s="114"/>
    </row>
    <row r="100" spans="1:20" ht="24" customHeight="1" x14ac:dyDescent="0.2">
      <c r="A100" s="175"/>
      <c r="B100" s="1268" t="s">
        <v>1249</v>
      </c>
      <c r="C100" s="1268"/>
      <c r="D100" s="1268"/>
      <c r="E100" s="1268"/>
      <c r="F100" s="1268"/>
      <c r="G100" s="1299"/>
      <c r="H100" s="1048"/>
      <c r="I100" s="1048"/>
      <c r="J100" s="259" t="s">
        <v>51</v>
      </c>
      <c r="K100" s="783"/>
      <c r="L100" s="778">
        <v>4240</v>
      </c>
      <c r="M100" s="333">
        <f t="shared" si="4"/>
        <v>293.29999999999995</v>
      </c>
      <c r="N100" s="791">
        <v>419</v>
      </c>
      <c r="P100" s="51"/>
      <c r="Q100" s="114"/>
      <c r="R100" s="114"/>
    </row>
    <row r="101" spans="1:20" x14ac:dyDescent="0.2">
      <c r="A101" s="175"/>
      <c r="B101" s="1268" t="s">
        <v>1250</v>
      </c>
      <c r="C101" s="1268"/>
      <c r="D101" s="1268"/>
      <c r="E101" s="1268"/>
      <c r="F101" s="1268"/>
      <c r="G101" s="1299"/>
      <c r="H101" s="1048"/>
      <c r="I101" s="1048"/>
      <c r="J101" s="259" t="s">
        <v>51</v>
      </c>
      <c r="K101" s="783"/>
      <c r="L101" s="778">
        <v>4329</v>
      </c>
      <c r="M101" s="333">
        <f t="shared" si="4"/>
        <v>396.9</v>
      </c>
      <c r="N101" s="791">
        <v>567</v>
      </c>
      <c r="P101" s="51"/>
      <c r="Q101" s="114"/>
      <c r="R101" s="114"/>
    </row>
    <row r="102" spans="1:20" s="1049" customFormat="1" x14ac:dyDescent="0.2">
      <c r="A102" s="283"/>
      <c r="B102" s="1268" t="s">
        <v>1251</v>
      </c>
      <c r="C102" s="1268"/>
      <c r="D102" s="1268"/>
      <c r="E102" s="1268"/>
      <c r="F102" s="1268"/>
      <c r="G102" s="1299"/>
      <c r="H102" s="782" t="s">
        <v>528</v>
      </c>
      <c r="I102" s="782" t="s">
        <v>528</v>
      </c>
      <c r="J102" s="252" t="s">
        <v>51</v>
      </c>
      <c r="K102" s="1017" t="s">
        <v>528</v>
      </c>
      <c r="L102" s="778">
        <v>4257</v>
      </c>
      <c r="M102" s="333">
        <f t="shared" si="4"/>
        <v>686.69999999999993</v>
      </c>
      <c r="N102" s="779">
        <v>981</v>
      </c>
      <c r="O102" s="171"/>
      <c r="P102" s="114"/>
      <c r="Q102" s="114"/>
      <c r="R102" s="114"/>
      <c r="S102" s="114"/>
      <c r="T102" s="114"/>
    </row>
    <row r="103" spans="1:20" s="1049" customFormat="1" ht="14.25" customHeight="1" x14ac:dyDescent="0.2">
      <c r="A103" s="283"/>
      <c r="B103" s="1268" t="s">
        <v>1252</v>
      </c>
      <c r="C103" s="1268"/>
      <c r="D103" s="1268"/>
      <c r="E103" s="1268"/>
      <c r="F103" s="1268"/>
      <c r="G103" s="1299"/>
      <c r="H103" s="1048"/>
      <c r="I103" s="769" t="s">
        <v>528</v>
      </c>
      <c r="J103" s="252" t="s">
        <v>51</v>
      </c>
      <c r="K103" s="783"/>
      <c r="L103" s="778">
        <v>3900</v>
      </c>
      <c r="M103" s="333">
        <f t="shared" si="4"/>
        <v>66.5</v>
      </c>
      <c r="N103" s="791">
        <v>95</v>
      </c>
      <c r="P103" s="51"/>
      <c r="Q103" s="114"/>
      <c r="R103" s="114"/>
    </row>
    <row r="104" spans="1:20" s="1049" customFormat="1" ht="57.75" customHeight="1" x14ac:dyDescent="0.2">
      <c r="A104" s="283"/>
      <c r="B104" s="1268" t="s">
        <v>402</v>
      </c>
      <c r="C104" s="1268"/>
      <c r="D104" s="1268"/>
      <c r="E104" s="1268"/>
      <c r="F104" s="1268"/>
      <c r="G104" s="1299"/>
      <c r="H104" s="1153"/>
      <c r="I104" s="776"/>
      <c r="J104" s="769" t="s">
        <v>51</v>
      </c>
      <c r="K104" s="291"/>
      <c r="L104" s="778">
        <v>3521</v>
      </c>
      <c r="M104" s="1155">
        <f t="shared" si="4"/>
        <v>2277.7999999999997</v>
      </c>
      <c r="N104" s="779">
        <v>3254</v>
      </c>
      <c r="O104" s="974"/>
      <c r="P104" s="975"/>
      <c r="Q104" s="114"/>
      <c r="R104" s="114"/>
    </row>
    <row r="105" spans="1:20" s="1049" customFormat="1" ht="27.75" customHeight="1" x14ac:dyDescent="0.2">
      <c r="A105" s="283"/>
      <c r="B105" s="1268" t="s">
        <v>1258</v>
      </c>
      <c r="C105" s="1268"/>
      <c r="D105" s="1268"/>
      <c r="E105" s="1268"/>
      <c r="F105" s="1268"/>
      <c r="G105" s="1299"/>
      <c r="H105" s="1048"/>
      <c r="I105" s="769"/>
      <c r="J105" s="769" t="s">
        <v>51</v>
      </c>
      <c r="K105" s="783"/>
      <c r="L105" s="778">
        <v>4465</v>
      </c>
      <c r="M105" s="1155">
        <f t="shared" si="4"/>
        <v>98</v>
      </c>
      <c r="N105" s="791">
        <v>140</v>
      </c>
      <c r="P105" s="51"/>
      <c r="Q105" s="114"/>
      <c r="R105" s="114"/>
    </row>
    <row r="106" spans="1:20" s="1049" customFormat="1" x14ac:dyDescent="0.2">
      <c r="A106" s="283"/>
      <c r="B106" s="1268" t="s">
        <v>1259</v>
      </c>
      <c r="C106" s="1268"/>
      <c r="D106" s="1268"/>
      <c r="E106" s="1268"/>
      <c r="F106" s="1268"/>
      <c r="G106" s="1299"/>
      <c r="H106" s="1048"/>
      <c r="I106" s="769"/>
      <c r="J106" s="769" t="s">
        <v>51</v>
      </c>
      <c r="K106" s="783"/>
      <c r="L106" s="778">
        <v>3520</v>
      </c>
      <c r="M106" s="333">
        <f t="shared" si="4"/>
        <v>4293.8</v>
      </c>
      <c r="N106" s="791">
        <v>6134</v>
      </c>
      <c r="P106" s="51"/>
      <c r="Q106" s="114"/>
      <c r="R106" s="114"/>
    </row>
    <row r="107" spans="1:20" s="1049" customFormat="1" x14ac:dyDescent="0.2">
      <c r="A107" s="283"/>
      <c r="B107" s="1268" t="s">
        <v>1260</v>
      </c>
      <c r="C107" s="1268"/>
      <c r="D107" s="1268"/>
      <c r="E107" s="1268"/>
      <c r="F107" s="1268"/>
      <c r="G107" s="1299"/>
      <c r="H107" s="1048"/>
      <c r="I107" s="769"/>
      <c r="J107" s="769" t="s">
        <v>51</v>
      </c>
      <c r="K107" s="783"/>
      <c r="L107" s="778">
        <v>4509</v>
      </c>
      <c r="M107" s="333">
        <f t="shared" si="4"/>
        <v>5236.7</v>
      </c>
      <c r="N107" s="791">
        <v>7481</v>
      </c>
      <c r="P107" s="51"/>
      <c r="Q107" s="114"/>
      <c r="R107" s="114"/>
    </row>
    <row r="108" spans="1:20" s="1049" customFormat="1" x14ac:dyDescent="0.2">
      <c r="A108" s="283"/>
      <c r="B108" s="1268" t="s">
        <v>1261</v>
      </c>
      <c r="C108" s="1268"/>
      <c r="D108" s="1268"/>
      <c r="E108" s="1268"/>
      <c r="F108" s="1268"/>
      <c r="G108" s="1299"/>
      <c r="H108" s="1154"/>
      <c r="I108" s="769"/>
      <c r="J108" s="769" t="s">
        <v>51</v>
      </c>
      <c r="K108" s="783"/>
      <c r="L108" s="778">
        <v>4862</v>
      </c>
      <c r="M108" s="333">
        <f t="shared" si="4"/>
        <v>1449</v>
      </c>
      <c r="N108" s="791">
        <v>2070</v>
      </c>
      <c r="P108" s="51"/>
      <c r="Q108" s="114"/>
      <c r="R108" s="114"/>
    </row>
    <row r="109" spans="1:20" s="1049" customFormat="1" x14ac:dyDescent="0.2">
      <c r="A109" s="283"/>
      <c r="B109" s="1016"/>
      <c r="C109" s="1016"/>
      <c r="D109" s="1016"/>
      <c r="E109" s="1016"/>
      <c r="F109" s="1016"/>
      <c r="G109" s="1016"/>
      <c r="H109" s="1046"/>
      <c r="I109" s="284"/>
      <c r="J109" s="284"/>
      <c r="K109" s="783"/>
      <c r="L109" s="973"/>
      <c r="M109" s="326"/>
      <c r="N109" s="1047"/>
      <c r="P109" s="162"/>
      <c r="Q109" s="930"/>
      <c r="R109" s="930"/>
    </row>
    <row r="110" spans="1:20" x14ac:dyDescent="0.2">
      <c r="A110" s="175"/>
      <c r="B110" s="1046"/>
      <c r="C110" s="1046"/>
      <c r="D110" s="1046"/>
      <c r="E110" s="1046"/>
      <c r="F110" s="1046"/>
      <c r="G110" s="1046"/>
      <c r="H110" s="1046"/>
      <c r="I110" s="284"/>
      <c r="J110" s="284"/>
      <c r="K110" s="783"/>
      <c r="L110" s="284"/>
      <c r="M110" s="326"/>
      <c r="N110" s="1047"/>
    </row>
    <row r="111" spans="1:20" x14ac:dyDescent="0.2">
      <c r="A111" s="175"/>
      <c r="B111" s="1046"/>
      <c r="C111" s="1046"/>
      <c r="D111" s="1046"/>
      <c r="E111" s="1046"/>
      <c r="F111" s="1046"/>
      <c r="G111" s="1046"/>
      <c r="H111" s="1046"/>
      <c r="I111" s="284"/>
      <c r="J111" s="284"/>
      <c r="K111" s="783"/>
      <c r="L111" s="284"/>
      <c r="M111" s="326"/>
      <c r="N111" s="1047"/>
    </row>
    <row r="112" spans="1:20" x14ac:dyDescent="0.2">
      <c r="A112" s="175"/>
      <c r="B112" s="175"/>
      <c r="C112" s="204"/>
      <c r="D112" s="175"/>
      <c r="E112" s="175"/>
      <c r="F112" s="175"/>
      <c r="G112" s="175"/>
      <c r="H112" s="175"/>
      <c r="I112" s="175"/>
      <c r="J112" s="175"/>
      <c r="K112" s="175"/>
      <c r="L112" s="176"/>
      <c r="M112" s="305"/>
      <c r="N112" s="306"/>
    </row>
    <row r="113" spans="1:14" x14ac:dyDescent="0.2">
      <c r="A113" s="175"/>
      <c r="B113" s="215"/>
      <c r="C113" s="181"/>
      <c r="D113" s="181"/>
      <c r="E113" s="181"/>
      <c r="F113" s="181"/>
      <c r="G113" s="181"/>
      <c r="H113" s="181"/>
      <c r="I113" s="175"/>
      <c r="J113" s="175"/>
      <c r="K113" s="175"/>
      <c r="L113" s="176"/>
      <c r="M113" s="305"/>
      <c r="N113" s="306"/>
    </row>
    <row r="114" spans="1:14" x14ac:dyDescent="0.2">
      <c r="A114" s="175"/>
      <c r="B114" s="1318" t="s">
        <v>461</v>
      </c>
      <c r="C114" s="1318"/>
      <c r="D114" s="1318"/>
      <c r="E114" s="1318"/>
      <c r="F114" s="1318"/>
      <c r="G114" s="1318"/>
      <c r="H114" s="1318"/>
      <c r="I114" s="1318"/>
      <c r="J114" s="1318"/>
      <c r="K114" s="1318"/>
      <c r="L114" s="1318"/>
      <c r="M114" s="1318"/>
      <c r="N114" s="1318"/>
    </row>
    <row r="115" spans="1:14" x14ac:dyDescent="0.2">
      <c r="A115" s="175"/>
      <c r="B115" s="453" t="s">
        <v>452</v>
      </c>
      <c r="C115" s="454"/>
      <c r="D115" s="1027"/>
      <c r="E115" s="1027"/>
      <c r="F115" s="1027"/>
      <c r="G115" s="1027"/>
      <c r="H115" s="457"/>
      <c r="I115" s="455"/>
      <c r="J115" s="455"/>
      <c r="K115" s="455"/>
      <c r="L115" s="455"/>
      <c r="M115" s="456"/>
      <c r="N115" s="456"/>
    </row>
    <row r="116" spans="1:14" x14ac:dyDescent="0.2">
      <c r="A116" s="175"/>
      <c r="B116" s="453"/>
      <c r="C116" s="1027"/>
      <c r="D116" s="1027"/>
      <c r="E116" s="1027"/>
      <c r="F116" s="1027"/>
      <c r="G116" s="1027"/>
      <c r="H116" s="457"/>
      <c r="I116" s="455"/>
      <c r="J116" s="455"/>
      <c r="K116" s="455"/>
      <c r="L116" s="455"/>
      <c r="M116" s="456"/>
      <c r="N116" s="456"/>
    </row>
    <row r="117" spans="1:14" x14ac:dyDescent="0.2">
      <c r="A117" s="175"/>
      <c r="B117" s="453" t="s">
        <v>460</v>
      </c>
      <c r="C117" s="454"/>
      <c r="D117" s="457"/>
      <c r="E117" s="457"/>
      <c r="F117" s="457"/>
      <c r="G117" s="457"/>
      <c r="H117" s="457"/>
      <c r="I117" s="455"/>
      <c r="J117" s="455"/>
      <c r="K117" s="455"/>
      <c r="L117" s="455"/>
      <c r="M117" s="456"/>
      <c r="N117" s="456"/>
    </row>
    <row r="118" spans="1:14" x14ac:dyDescent="0.2">
      <c r="A118" s="175"/>
      <c r="B118" s="215"/>
      <c r="C118" s="216"/>
      <c r="D118" s="217"/>
      <c r="E118" s="217"/>
      <c r="F118" s="217"/>
      <c r="G118" s="217"/>
      <c r="H118" s="217"/>
      <c r="I118" s="218"/>
      <c r="J118" s="218"/>
      <c r="K118" s="218"/>
      <c r="L118" s="219"/>
      <c r="M118" s="308"/>
      <c r="N118" s="321"/>
    </row>
    <row r="119" spans="1:14" x14ac:dyDescent="0.2">
      <c r="A119" s="175"/>
      <c r="B119" s="215"/>
      <c r="C119" s="216"/>
      <c r="D119" s="217"/>
      <c r="E119" s="217"/>
      <c r="F119" s="217"/>
      <c r="G119" s="217"/>
      <c r="H119" s="218"/>
      <c r="I119" s="218"/>
      <c r="J119" s="218"/>
      <c r="K119" s="218"/>
      <c r="L119" s="219"/>
      <c r="M119" s="308"/>
      <c r="N119" s="321"/>
    </row>
    <row r="120" spans="1:14" x14ac:dyDescent="0.2">
      <c r="A120" s="175"/>
      <c r="B120" s="215"/>
      <c r="C120" s="216"/>
      <c r="D120" s="217"/>
      <c r="E120" s="217"/>
      <c r="F120" s="217"/>
      <c r="G120" s="217"/>
      <c r="H120" s="218"/>
      <c r="I120" s="218"/>
      <c r="J120" s="218"/>
      <c r="K120" s="218"/>
      <c r="L120" s="219"/>
      <c r="M120" s="308"/>
      <c r="N120" s="321"/>
    </row>
    <row r="121" spans="1:14" x14ac:dyDescent="0.2">
      <c r="A121" s="175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3"/>
      <c r="M121" s="308"/>
      <c r="N121" s="321"/>
    </row>
    <row r="122" spans="1:14" x14ac:dyDescent="0.2">
      <c r="A122" s="175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3"/>
      <c r="M122" s="308"/>
      <c r="N122" s="321"/>
    </row>
  </sheetData>
  <mergeCells count="61">
    <mergeCell ref="B36:H36"/>
    <mergeCell ref="B37:H37"/>
    <mergeCell ref="B33:H33"/>
    <mergeCell ref="G3:K3"/>
    <mergeCell ref="G4:K4"/>
    <mergeCell ref="G5:K5"/>
    <mergeCell ref="G6:K7"/>
    <mergeCell ref="B31:H31"/>
    <mergeCell ref="B32:H32"/>
    <mergeCell ref="B51:H51"/>
    <mergeCell ref="B52:H52"/>
    <mergeCell ref="B41:H41"/>
    <mergeCell ref="B42:H42"/>
    <mergeCell ref="B43:H43"/>
    <mergeCell ref="B49:H49"/>
    <mergeCell ref="B50:H50"/>
    <mergeCell ref="B59:H59"/>
    <mergeCell ref="B60:H60"/>
    <mergeCell ref="B63:H63"/>
    <mergeCell ref="B53:H53"/>
    <mergeCell ref="B54:H54"/>
    <mergeCell ref="B55:H55"/>
    <mergeCell ref="B58:H58"/>
    <mergeCell ref="B68:H68"/>
    <mergeCell ref="B69:H69"/>
    <mergeCell ref="B64:H64"/>
    <mergeCell ref="B65:H65"/>
    <mergeCell ref="B66:H66"/>
    <mergeCell ref="B67:H67"/>
    <mergeCell ref="B114:N114"/>
    <mergeCell ref="B87:G87"/>
    <mergeCell ref="B88:G88"/>
    <mergeCell ref="B89:G89"/>
    <mergeCell ref="B90:G90"/>
    <mergeCell ref="B91:G91"/>
    <mergeCell ref="B92:G92"/>
    <mergeCell ref="B93:G93"/>
    <mergeCell ref="B94:G94"/>
    <mergeCell ref="B95:G95"/>
    <mergeCell ref="B96:G96"/>
    <mergeCell ref="B97:G97"/>
    <mergeCell ref="B98:G98"/>
    <mergeCell ref="B99:G99"/>
    <mergeCell ref="B107:G107"/>
    <mergeCell ref="B108:G108"/>
    <mergeCell ref="B86:H86"/>
    <mergeCell ref="B80:H80"/>
    <mergeCell ref="B81:H81"/>
    <mergeCell ref="B100:G100"/>
    <mergeCell ref="B106:G106"/>
    <mergeCell ref="B101:G101"/>
    <mergeCell ref="B102:G102"/>
    <mergeCell ref="B103:G103"/>
    <mergeCell ref="B104:G104"/>
    <mergeCell ref="B105:G105"/>
    <mergeCell ref="B79:H79"/>
    <mergeCell ref="B75:H75"/>
    <mergeCell ref="B72:H72"/>
    <mergeCell ref="B70:H70"/>
    <mergeCell ref="B84:H84"/>
    <mergeCell ref="B71:H71"/>
  </mergeCells>
  <pageMargins left="0.25" right="0.1" top="0.25" bottom="0.75" header="0.25" footer="0.25"/>
  <pageSetup scale="74" fitToHeight="3" orientation="portrait" r:id="rId1"/>
  <headerFooter alignWithMargins="0">
    <oddFooter>&amp;L&amp;"Verdana,Italic"Confidential Property of E-Z-GO Division of Textron Inc. &amp;R&amp;"Verdana,Italic"Page &amp;P</oddFooter>
  </headerFooter>
  <rowBreaks count="1" manualBreakCount="1">
    <brk id="73" max="1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128"/>
  <sheetViews>
    <sheetView topLeftCell="A22" zoomScaleNormal="100" zoomScaleSheetLayoutView="90" workbookViewId="0">
      <selection activeCell="M53" sqref="M53"/>
    </sheetView>
  </sheetViews>
  <sheetFormatPr defaultColWidth="9.109375" defaultRowHeight="12.6" x14ac:dyDescent="0.2"/>
  <cols>
    <col min="1" max="1" width="3.44140625" style="179" customWidth="1"/>
    <col min="2" max="6" width="9.109375" style="177"/>
    <col min="7" max="7" width="10.109375" style="177" customWidth="1"/>
    <col min="8" max="8" width="5" style="177" customWidth="1"/>
    <col min="9" max="10" width="9.6640625" style="177" customWidth="1"/>
    <col min="11" max="11" width="10.6640625" style="177" customWidth="1"/>
    <col min="12" max="12" width="20.5546875" style="178" bestFit="1" customWidth="1"/>
    <col min="13" max="13" width="12.6640625" style="323" customWidth="1"/>
    <col min="14" max="14" width="12.6640625" style="324" customWidth="1"/>
    <col min="15" max="16384" width="9.109375" style="177"/>
  </cols>
  <sheetData>
    <row r="1" spans="1:14" x14ac:dyDescent="0.2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6"/>
      <c r="M1" s="305"/>
      <c r="N1" s="306"/>
    </row>
    <row r="2" spans="1:14" x14ac:dyDescent="0.2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M2" s="307"/>
      <c r="N2" s="232"/>
    </row>
    <row r="3" spans="1:14" ht="17.399999999999999" x14ac:dyDescent="0.3">
      <c r="A3" s="175"/>
      <c r="B3" s="175"/>
      <c r="C3" s="175"/>
      <c r="D3" s="175"/>
      <c r="E3" s="180"/>
      <c r="F3" s="180"/>
      <c r="G3" s="1322" t="s">
        <v>1474</v>
      </c>
      <c r="H3" s="1322"/>
      <c r="I3" s="1322"/>
      <c r="J3" s="1322"/>
      <c r="K3" s="1322"/>
      <c r="L3" s="176"/>
      <c r="M3" s="305"/>
      <c r="N3" s="306"/>
    </row>
    <row r="4" spans="1:14" ht="15" customHeight="1" x14ac:dyDescent="0.2">
      <c r="A4" s="175"/>
      <c r="B4" s="175"/>
      <c r="C4" s="175"/>
      <c r="D4" s="175"/>
      <c r="E4" s="181"/>
      <c r="F4" s="181"/>
      <c r="G4" s="1323" t="s">
        <v>528</v>
      </c>
      <c r="H4" s="1323"/>
      <c r="I4" s="1323"/>
      <c r="J4" s="1323"/>
      <c r="K4" s="1323"/>
      <c r="L4" s="183"/>
      <c r="M4" s="308"/>
      <c r="N4" s="309" t="s">
        <v>1</v>
      </c>
    </row>
    <row r="5" spans="1:14" ht="13.2" thickBot="1" x14ac:dyDescent="0.25">
      <c r="A5" s="175"/>
      <c r="B5" s="175"/>
      <c r="C5" s="175"/>
      <c r="D5" s="175"/>
      <c r="E5" s="184"/>
      <c r="F5" s="11"/>
      <c r="G5" s="1305" t="s">
        <v>966</v>
      </c>
      <c r="H5" s="1305"/>
      <c r="I5" s="1305"/>
      <c r="J5" s="1305"/>
      <c r="K5" s="1305"/>
      <c r="L5" s="183"/>
      <c r="M5" s="308"/>
      <c r="N5" s="309" t="s">
        <v>2</v>
      </c>
    </row>
    <row r="6" spans="1:14" ht="12.75" customHeight="1" x14ac:dyDescent="0.2">
      <c r="A6" s="175"/>
      <c r="B6" s="175"/>
      <c r="C6" s="175"/>
      <c r="D6" s="175"/>
      <c r="E6" s="182"/>
      <c r="F6" s="182"/>
      <c r="G6" s="1192" t="s">
        <v>967</v>
      </c>
      <c r="H6" s="1193"/>
      <c r="I6" s="1193"/>
      <c r="J6" s="1193"/>
      <c r="K6" s="1194"/>
      <c r="L6" s="267"/>
      <c r="M6" s="305"/>
      <c r="N6" s="306"/>
    </row>
    <row r="7" spans="1:14" ht="13.5" customHeight="1" thickBot="1" x14ac:dyDescent="0.25">
      <c r="A7" s="175"/>
      <c r="B7" s="175"/>
      <c r="C7" s="175"/>
      <c r="D7" s="175"/>
      <c r="E7" s="175"/>
      <c r="F7" s="175"/>
      <c r="G7" s="1195"/>
      <c r="H7" s="1196"/>
      <c r="I7" s="1196"/>
      <c r="J7" s="1196"/>
      <c r="K7" s="1197"/>
      <c r="L7" s="267"/>
      <c r="M7" s="305"/>
      <c r="N7" s="306"/>
    </row>
    <row r="8" spans="1:14" ht="24" customHeight="1" x14ac:dyDescent="0.2">
      <c r="B8" s="186" t="s">
        <v>1263</v>
      </c>
      <c r="C8" s="187"/>
      <c r="D8" s="187"/>
      <c r="E8" s="187"/>
      <c r="F8" s="187"/>
      <c r="G8" s="295"/>
      <c r="H8" s="295"/>
      <c r="I8" s="295"/>
      <c r="J8" s="295"/>
      <c r="K8" s="295"/>
      <c r="L8" s="296" t="s">
        <v>4</v>
      </c>
      <c r="M8" s="263" t="s">
        <v>455</v>
      </c>
      <c r="N8" s="310" t="s">
        <v>5</v>
      </c>
    </row>
    <row r="9" spans="1:14" x14ac:dyDescent="0.2">
      <c r="A9" s="175"/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6"/>
      <c r="M9" s="305"/>
      <c r="N9" s="305"/>
    </row>
    <row r="10" spans="1:14" x14ac:dyDescent="0.2">
      <c r="A10" s="175"/>
      <c r="B10" s="297" t="s">
        <v>1475</v>
      </c>
      <c r="C10" s="298"/>
      <c r="D10" s="298"/>
      <c r="E10" s="298"/>
      <c r="F10" s="298"/>
      <c r="G10" s="298"/>
      <c r="H10" s="298"/>
      <c r="I10" s="298"/>
      <c r="J10" s="298"/>
      <c r="K10" s="299"/>
      <c r="L10" s="300" t="s">
        <v>1476</v>
      </c>
      <c r="M10" s="311">
        <f>N10*0.7</f>
        <v>8268.4</v>
      </c>
      <c r="N10" s="311">
        <v>11812</v>
      </c>
    </row>
    <row r="11" spans="1:14" x14ac:dyDescent="0.2">
      <c r="A11" s="175"/>
      <c r="B11" s="188"/>
      <c r="C11" s="188"/>
      <c r="D11" s="188"/>
      <c r="E11" s="188"/>
      <c r="F11" s="188"/>
      <c r="G11" s="188"/>
      <c r="H11" s="188"/>
      <c r="I11" s="188"/>
      <c r="J11" s="188"/>
      <c r="K11" s="189"/>
      <c r="L11" s="190"/>
      <c r="M11" s="312"/>
      <c r="N11" s="313"/>
    </row>
    <row r="12" spans="1:14" x14ac:dyDescent="0.2">
      <c r="A12" s="175"/>
      <c r="B12" s="191" t="s">
        <v>7</v>
      </c>
      <c r="C12" s="175"/>
      <c r="D12" s="175"/>
      <c r="E12" s="175"/>
      <c r="F12" s="175"/>
      <c r="G12" s="175"/>
      <c r="H12" s="175"/>
      <c r="I12" s="175"/>
      <c r="J12" s="175"/>
      <c r="K12" s="175"/>
      <c r="L12" s="190"/>
      <c r="M12" s="312"/>
      <c r="N12" s="312"/>
    </row>
    <row r="13" spans="1:14" x14ac:dyDescent="0.2">
      <c r="A13" s="175"/>
      <c r="B13" s="192" t="s">
        <v>206</v>
      </c>
      <c r="C13" s="175"/>
      <c r="D13" s="193" t="s">
        <v>1478</v>
      </c>
      <c r="E13" s="175"/>
      <c r="F13" s="175"/>
      <c r="G13" s="175"/>
      <c r="H13" s="192"/>
      <c r="I13" s="192" t="s">
        <v>10</v>
      </c>
      <c r="J13" s="192"/>
      <c r="K13" s="194" t="s">
        <v>1483</v>
      </c>
      <c r="L13" s="1079"/>
      <c r="M13" s="314"/>
      <c r="N13" s="314"/>
    </row>
    <row r="14" spans="1:14" x14ac:dyDescent="0.2">
      <c r="A14" s="175"/>
      <c r="B14" s="192" t="s">
        <v>12</v>
      </c>
      <c r="C14" s="175"/>
      <c r="D14" s="196" t="s">
        <v>1477</v>
      </c>
      <c r="E14" s="175"/>
      <c r="F14" s="175"/>
      <c r="G14" s="175"/>
      <c r="H14" s="192"/>
      <c r="I14" s="192" t="s">
        <v>14</v>
      </c>
      <c r="J14" s="192"/>
      <c r="K14" s="194" t="s">
        <v>1483</v>
      </c>
      <c r="L14" s="1079"/>
      <c r="M14" s="314"/>
      <c r="N14" s="314"/>
    </row>
    <row r="15" spans="1:14" x14ac:dyDescent="0.2">
      <c r="A15" s="175"/>
      <c r="B15" s="192" t="s">
        <v>15</v>
      </c>
      <c r="C15" s="175"/>
      <c r="D15" s="193" t="s">
        <v>1479</v>
      </c>
      <c r="E15" s="175"/>
      <c r="F15" s="175"/>
      <c r="G15" s="175"/>
      <c r="H15" s="192"/>
      <c r="I15" s="192" t="s">
        <v>17</v>
      </c>
      <c r="J15" s="192"/>
      <c r="K15" s="194" t="s">
        <v>284</v>
      </c>
      <c r="L15" s="1079"/>
      <c r="M15" s="314"/>
      <c r="N15" s="314"/>
    </row>
    <row r="16" spans="1:14" x14ac:dyDescent="0.2">
      <c r="A16" s="175"/>
      <c r="B16" s="192" t="s">
        <v>37</v>
      </c>
      <c r="C16" s="175"/>
      <c r="D16" s="193" t="s">
        <v>1480</v>
      </c>
      <c r="E16" s="175"/>
      <c r="F16" s="175"/>
      <c r="G16" s="175"/>
      <c r="H16" s="192"/>
      <c r="I16" s="192" t="s">
        <v>24</v>
      </c>
      <c r="J16" s="192"/>
      <c r="K16" s="193" t="s">
        <v>1484</v>
      </c>
      <c r="L16" s="1079"/>
      <c r="M16" s="314"/>
      <c r="N16" s="314"/>
    </row>
    <row r="17" spans="1:14" x14ac:dyDescent="0.2">
      <c r="A17" s="175"/>
      <c r="B17" s="192" t="s">
        <v>25</v>
      </c>
      <c r="C17" s="175"/>
      <c r="D17" s="194" t="s">
        <v>26</v>
      </c>
      <c r="E17" s="175"/>
      <c r="F17" s="175"/>
      <c r="G17" s="175"/>
      <c r="H17" s="192"/>
      <c r="I17" s="192" t="s">
        <v>329</v>
      </c>
      <c r="J17" s="192"/>
      <c r="K17" s="193" t="s">
        <v>1485</v>
      </c>
      <c r="L17" s="1079"/>
      <c r="M17" s="314"/>
      <c r="N17" s="314"/>
    </row>
    <row r="18" spans="1:14" x14ac:dyDescent="0.2">
      <c r="A18" s="175"/>
      <c r="B18" s="192" t="s">
        <v>28</v>
      </c>
      <c r="C18" s="175"/>
      <c r="D18" s="193" t="s">
        <v>335</v>
      </c>
      <c r="E18" s="175"/>
      <c r="F18" s="175"/>
      <c r="G18" s="175"/>
      <c r="H18" s="192"/>
      <c r="I18" s="192" t="s">
        <v>27</v>
      </c>
      <c r="J18" s="192"/>
      <c r="K18" s="193" t="s">
        <v>262</v>
      </c>
      <c r="L18" s="1079"/>
      <c r="M18" s="314"/>
      <c r="N18" s="314"/>
    </row>
    <row r="19" spans="1:14" x14ac:dyDescent="0.2">
      <c r="A19" s="175"/>
      <c r="B19" s="192"/>
      <c r="C19" s="182"/>
      <c r="D19" s="194" t="s">
        <v>1481</v>
      </c>
      <c r="E19" s="194"/>
      <c r="G19" s="1079"/>
      <c r="H19" s="195"/>
      <c r="I19" s="192" t="s">
        <v>29</v>
      </c>
      <c r="J19" s="192"/>
      <c r="K19" s="194" t="s">
        <v>1486</v>
      </c>
      <c r="L19" s="1079"/>
      <c r="M19" s="314"/>
      <c r="N19" s="314"/>
    </row>
    <row r="20" spans="1:14" x14ac:dyDescent="0.2">
      <c r="A20" s="175"/>
      <c r="B20" s="192" t="s">
        <v>21</v>
      </c>
      <c r="C20" s="182"/>
      <c r="D20" s="194" t="s">
        <v>1482</v>
      </c>
      <c r="E20" s="175"/>
      <c r="F20" s="175"/>
      <c r="G20" s="175"/>
      <c r="H20" s="192"/>
      <c r="I20" s="192" t="s">
        <v>228</v>
      </c>
      <c r="J20" s="192"/>
      <c r="K20" s="193" t="s">
        <v>1487</v>
      </c>
      <c r="L20" s="1079"/>
      <c r="M20" s="314"/>
      <c r="N20" s="314"/>
    </row>
    <row r="21" spans="1:14" x14ac:dyDescent="0.2">
      <c r="A21" s="175"/>
      <c r="B21" s="192"/>
      <c r="C21" s="175"/>
      <c r="D21" s="193"/>
      <c r="E21" s="175"/>
      <c r="F21" s="175"/>
      <c r="G21" s="175"/>
      <c r="H21" s="175"/>
      <c r="I21" s="175"/>
      <c r="J21" s="175"/>
      <c r="K21" s="176"/>
      <c r="L21" s="1079"/>
      <c r="M21" s="314"/>
      <c r="N21" s="314"/>
    </row>
    <row r="22" spans="1:14" x14ac:dyDescent="0.2">
      <c r="A22" s="175"/>
      <c r="B22" s="197"/>
      <c r="C22" s="175"/>
      <c r="D22" s="193"/>
      <c r="E22" s="175"/>
      <c r="F22" s="175"/>
      <c r="G22" s="175"/>
      <c r="H22" s="192"/>
      <c r="I22" s="198"/>
      <c r="J22" s="198"/>
      <c r="K22" s="194"/>
      <c r="L22" s="1079"/>
      <c r="M22" s="314"/>
      <c r="N22" s="314"/>
    </row>
    <row r="23" spans="1:14" x14ac:dyDescent="0.2">
      <c r="A23" s="175"/>
      <c r="B23" s="197" t="s">
        <v>170</v>
      </c>
      <c r="C23" s="175"/>
      <c r="D23" s="175"/>
      <c r="E23" s="175"/>
      <c r="F23" s="175"/>
      <c r="G23" s="175"/>
      <c r="H23" s="175"/>
      <c r="I23" s="175"/>
      <c r="J23" s="175"/>
      <c r="K23" s="175"/>
      <c r="L23" s="176"/>
      <c r="M23" s="305"/>
      <c r="N23" s="306"/>
    </row>
    <row r="24" spans="1:14" x14ac:dyDescent="0.2">
      <c r="A24" s="175"/>
      <c r="B24" s="193" t="s">
        <v>45</v>
      </c>
      <c r="C24" s="175"/>
      <c r="D24" s="175"/>
      <c r="E24" s="175"/>
      <c r="F24" s="175"/>
      <c r="G24" s="175"/>
      <c r="H24" s="175"/>
      <c r="I24" s="175"/>
      <c r="J24" s="175"/>
      <c r="K24" s="175"/>
      <c r="L24" s="176"/>
      <c r="M24" s="305"/>
      <c r="N24" s="306"/>
    </row>
    <row r="25" spans="1:14" ht="6" customHeight="1" x14ac:dyDescent="0.2">
      <c r="A25" s="175"/>
      <c r="B25" s="193"/>
      <c r="C25" s="175"/>
      <c r="D25" s="175"/>
      <c r="E25" s="175"/>
      <c r="F25" s="175"/>
      <c r="G25" s="175"/>
      <c r="H25" s="175"/>
      <c r="I25" s="175"/>
      <c r="J25" s="175"/>
      <c r="K25" s="175"/>
      <c r="L25" s="176"/>
      <c r="M25" s="305"/>
      <c r="N25" s="306"/>
    </row>
    <row r="26" spans="1:14" ht="26.25" customHeight="1" x14ac:dyDescent="0.2">
      <c r="A26" s="175"/>
      <c r="B26" s="199" t="s">
        <v>46</v>
      </c>
      <c r="C26" s="187"/>
      <c r="D26" s="187"/>
      <c r="E26" s="187"/>
      <c r="F26" s="187"/>
      <c r="G26" s="187"/>
      <c r="H26" s="1115"/>
      <c r="I26" s="584"/>
      <c r="J26" s="584"/>
      <c r="K26" s="884"/>
      <c r="L26" s="562" t="s">
        <v>47</v>
      </c>
      <c r="M26" s="536" t="s">
        <v>455</v>
      </c>
      <c r="N26" s="310" t="s">
        <v>5</v>
      </c>
    </row>
    <row r="27" spans="1:14" ht="7.5" customHeight="1" x14ac:dyDescent="0.2">
      <c r="A27" s="175"/>
      <c r="B27" s="200"/>
      <c r="C27" s="201"/>
      <c r="D27" s="201"/>
      <c r="E27" s="201"/>
      <c r="F27" s="201"/>
      <c r="G27" s="201"/>
      <c r="H27" s="202"/>
      <c r="I27" s="202"/>
      <c r="J27" s="202"/>
      <c r="K27" s="202"/>
      <c r="L27" s="203"/>
      <c r="M27" s="315"/>
      <c r="N27" s="315"/>
    </row>
    <row r="28" spans="1:14" x14ac:dyDescent="0.2">
      <c r="A28" s="175"/>
      <c r="B28" s="206"/>
      <c r="C28" s="207"/>
      <c r="D28" s="207"/>
      <c r="E28" s="207"/>
      <c r="F28" s="207"/>
      <c r="G28" s="207"/>
      <c r="H28" s="207"/>
      <c r="I28" s="175"/>
      <c r="J28" s="175"/>
      <c r="K28" s="207"/>
      <c r="L28" s="208"/>
      <c r="M28" s="316"/>
      <c r="N28" s="317"/>
    </row>
    <row r="29" spans="1:14" x14ac:dyDescent="0.2">
      <c r="A29" s="175"/>
      <c r="B29" s="209" t="s">
        <v>313</v>
      </c>
      <c r="C29" s="201"/>
      <c r="D29" s="201"/>
      <c r="E29" s="201"/>
      <c r="F29" s="201"/>
      <c r="G29" s="201"/>
      <c r="H29" s="201"/>
      <c r="I29" s="175"/>
      <c r="J29" s="175"/>
      <c r="K29" s="201"/>
      <c r="L29" s="210"/>
      <c r="M29" s="318"/>
      <c r="N29" s="319"/>
    </row>
    <row r="30" spans="1:14" x14ac:dyDescent="0.2">
      <c r="A30" s="175"/>
      <c r="B30" s="197"/>
      <c r="C30" s="191" t="s">
        <v>61</v>
      </c>
      <c r="D30" s="175"/>
      <c r="E30" s="175"/>
      <c r="F30" s="175"/>
      <c r="G30" s="175"/>
      <c r="H30" s="1079"/>
      <c r="I30" s="1079"/>
      <c r="J30" s="1079"/>
      <c r="K30" s="1079"/>
      <c r="L30" s="176"/>
      <c r="M30" s="305"/>
      <c r="N30" s="305"/>
    </row>
    <row r="31" spans="1:14" x14ac:dyDescent="0.2">
      <c r="A31" s="175"/>
      <c r="B31" s="1254" t="s">
        <v>1488</v>
      </c>
      <c r="C31" s="1254"/>
      <c r="D31" s="1254"/>
      <c r="E31" s="1254"/>
      <c r="F31" s="1254"/>
      <c r="G31" s="1254"/>
      <c r="H31" s="1254"/>
      <c r="I31" s="285"/>
      <c r="J31" s="285"/>
      <c r="K31" s="285"/>
      <c r="L31" s="1123" t="s">
        <v>52</v>
      </c>
      <c r="M31" s="334" t="s">
        <v>52</v>
      </c>
      <c r="N31" s="334" t="s">
        <v>52</v>
      </c>
    </row>
    <row r="32" spans="1:14" x14ac:dyDescent="0.2">
      <c r="A32" s="175"/>
      <c r="B32" s="1319" t="s">
        <v>1489</v>
      </c>
      <c r="C32" s="1320"/>
      <c r="D32" s="1320"/>
      <c r="E32" s="1320"/>
      <c r="F32" s="1320"/>
      <c r="G32" s="1320"/>
      <c r="H32" s="1321"/>
      <c r="I32" s="1117"/>
      <c r="J32" s="1117"/>
      <c r="K32" s="285"/>
      <c r="L32" s="1123" t="s">
        <v>52</v>
      </c>
      <c r="M32" s="1118" t="s">
        <v>52</v>
      </c>
      <c r="N32" s="334" t="s">
        <v>52</v>
      </c>
    </row>
    <row r="33" spans="1:14" x14ac:dyDescent="0.2">
      <c r="A33" s="175"/>
      <c r="B33" s="1338" t="s">
        <v>1490</v>
      </c>
      <c r="C33" s="1339"/>
      <c r="D33" s="1339"/>
      <c r="E33" s="1339"/>
      <c r="F33" s="1339"/>
      <c r="G33" s="1339"/>
      <c r="H33" s="1340"/>
      <c r="I33" s="1117"/>
      <c r="J33" s="1117"/>
      <c r="K33" s="285"/>
      <c r="L33" s="1123" t="s">
        <v>52</v>
      </c>
      <c r="M33" s="334" t="s">
        <v>52</v>
      </c>
      <c r="N33" s="334" t="s">
        <v>52</v>
      </c>
    </row>
    <row r="34" spans="1:14" x14ac:dyDescent="0.2">
      <c r="A34" s="175"/>
      <c r="B34" s="1338" t="s">
        <v>1491</v>
      </c>
      <c r="C34" s="1339"/>
      <c r="D34" s="1339"/>
      <c r="E34" s="1339"/>
      <c r="F34" s="1339"/>
      <c r="G34" s="1339"/>
      <c r="H34" s="1340"/>
      <c r="I34" s="1117"/>
      <c r="J34" s="1117"/>
      <c r="K34" s="285"/>
      <c r="L34" s="1123" t="s">
        <v>52</v>
      </c>
      <c r="M34" s="334" t="s">
        <v>52</v>
      </c>
      <c r="N34" s="334" t="s">
        <v>52</v>
      </c>
    </row>
    <row r="35" spans="1:14" x14ac:dyDescent="0.2">
      <c r="A35" s="175"/>
      <c r="B35" s="1338" t="s">
        <v>1492</v>
      </c>
      <c r="C35" s="1339"/>
      <c r="D35" s="1339"/>
      <c r="E35" s="1339"/>
      <c r="F35" s="1339"/>
      <c r="G35" s="1339"/>
      <c r="H35" s="1340"/>
      <c r="I35" s="1117"/>
      <c r="J35" s="1117"/>
      <c r="K35" s="285"/>
      <c r="L35" s="1123" t="s">
        <v>52</v>
      </c>
      <c r="M35" s="334" t="s">
        <v>52</v>
      </c>
      <c r="N35" s="334" t="s">
        <v>52</v>
      </c>
    </row>
    <row r="36" spans="1:14" x14ac:dyDescent="0.2">
      <c r="A36" s="175"/>
      <c r="B36" s="1338" t="s">
        <v>1493</v>
      </c>
      <c r="C36" s="1339"/>
      <c r="D36" s="1339"/>
      <c r="E36" s="1339"/>
      <c r="F36" s="1339"/>
      <c r="G36" s="1339"/>
      <c r="H36" s="1340"/>
      <c r="I36" s="1117"/>
      <c r="J36" s="1117"/>
      <c r="K36" s="285"/>
      <c r="L36" s="1123" t="s">
        <v>52</v>
      </c>
      <c r="M36" s="334" t="s">
        <v>52</v>
      </c>
      <c r="N36" s="334" t="s">
        <v>52</v>
      </c>
    </row>
    <row r="37" spans="1:14" x14ac:dyDescent="0.2">
      <c r="A37" s="175"/>
      <c r="B37" s="1338" t="s">
        <v>86</v>
      </c>
      <c r="C37" s="1339"/>
      <c r="D37" s="1339"/>
      <c r="E37" s="1339"/>
      <c r="F37" s="1339"/>
      <c r="G37" s="1339"/>
      <c r="H37" s="1340"/>
      <c r="I37" s="1117"/>
      <c r="J37" s="1117"/>
      <c r="K37" s="285"/>
      <c r="L37" s="1123" t="s">
        <v>52</v>
      </c>
      <c r="M37" s="334" t="s">
        <v>52</v>
      </c>
      <c r="N37" s="334" t="s">
        <v>52</v>
      </c>
    </row>
    <row r="38" spans="1:14" x14ac:dyDescent="0.2">
      <c r="A38" s="175"/>
      <c r="B38" s="1338" t="s">
        <v>353</v>
      </c>
      <c r="C38" s="1339"/>
      <c r="D38" s="1339"/>
      <c r="E38" s="1339"/>
      <c r="F38" s="1339"/>
      <c r="G38" s="1339"/>
      <c r="H38" s="1340"/>
      <c r="I38" s="1117"/>
      <c r="J38" s="1117"/>
      <c r="K38" s="285"/>
      <c r="L38" s="1123" t="s">
        <v>52</v>
      </c>
      <c r="M38" s="334" t="s">
        <v>52</v>
      </c>
      <c r="N38" s="334" t="s">
        <v>52</v>
      </c>
    </row>
    <row r="39" spans="1:14" x14ac:dyDescent="0.2">
      <c r="A39" s="175"/>
      <c r="B39" s="1338" t="s">
        <v>1494</v>
      </c>
      <c r="C39" s="1339"/>
      <c r="D39" s="1339"/>
      <c r="E39" s="1339"/>
      <c r="F39" s="1339"/>
      <c r="G39" s="1339"/>
      <c r="H39" s="1340"/>
      <c r="I39" s="1117"/>
      <c r="J39" s="1117"/>
      <c r="K39" s="285"/>
      <c r="L39" s="1123" t="s">
        <v>52</v>
      </c>
      <c r="M39" s="334" t="s">
        <v>52</v>
      </c>
      <c r="N39" s="334" t="s">
        <v>52</v>
      </c>
    </row>
    <row r="40" spans="1:14" x14ac:dyDescent="0.2">
      <c r="A40" s="175"/>
      <c r="B40" s="1338" t="s">
        <v>1495</v>
      </c>
      <c r="C40" s="1339"/>
      <c r="D40" s="1339"/>
      <c r="E40" s="1339"/>
      <c r="F40" s="1339"/>
      <c r="G40" s="1339"/>
      <c r="H40" s="1340"/>
      <c r="I40" s="1117"/>
      <c r="J40" s="1117"/>
      <c r="K40" s="285"/>
      <c r="L40" s="1123" t="s">
        <v>52</v>
      </c>
      <c r="M40" s="334" t="s">
        <v>52</v>
      </c>
      <c r="N40" s="334" t="s">
        <v>52</v>
      </c>
    </row>
    <row r="41" spans="1:14" x14ac:dyDescent="0.2">
      <c r="A41" s="175"/>
      <c r="B41" s="1338" t="s">
        <v>1496</v>
      </c>
      <c r="C41" s="1339"/>
      <c r="D41" s="1339"/>
      <c r="E41" s="1339"/>
      <c r="F41" s="1339"/>
      <c r="G41" s="1339"/>
      <c r="H41" s="1340"/>
      <c r="I41" s="1117"/>
      <c r="J41" s="1117"/>
      <c r="K41" s="285"/>
      <c r="L41" s="1123" t="s">
        <v>52</v>
      </c>
      <c r="M41" s="334" t="s">
        <v>52</v>
      </c>
      <c r="N41" s="334" t="s">
        <v>52</v>
      </c>
    </row>
    <row r="42" spans="1:14" x14ac:dyDescent="0.2">
      <c r="A42" s="175"/>
      <c r="B42" s="1338" t="s">
        <v>1497</v>
      </c>
      <c r="C42" s="1339"/>
      <c r="D42" s="1339"/>
      <c r="E42" s="1339"/>
      <c r="F42" s="1339"/>
      <c r="G42" s="1339"/>
      <c r="H42" s="1340"/>
      <c r="I42" s="1117"/>
      <c r="J42" s="1117"/>
      <c r="K42" s="285"/>
      <c r="L42" s="1123" t="s">
        <v>52</v>
      </c>
      <c r="M42" s="334" t="s">
        <v>52</v>
      </c>
      <c r="N42" s="334" t="s">
        <v>52</v>
      </c>
    </row>
    <row r="43" spans="1:14" x14ac:dyDescent="0.2">
      <c r="A43" s="175"/>
      <c r="B43" s="1338" t="s">
        <v>82</v>
      </c>
      <c r="C43" s="1339"/>
      <c r="D43" s="1339"/>
      <c r="E43" s="1339"/>
      <c r="F43" s="1339"/>
      <c r="G43" s="1339"/>
      <c r="H43" s="1340"/>
      <c r="I43" s="1117"/>
      <c r="J43" s="1117"/>
      <c r="K43" s="285"/>
      <c r="L43" s="1123" t="s">
        <v>52</v>
      </c>
      <c r="M43" s="334" t="s">
        <v>52</v>
      </c>
      <c r="N43" s="334" t="s">
        <v>52</v>
      </c>
    </row>
    <row r="44" spans="1:14" x14ac:dyDescent="0.2">
      <c r="A44" s="175"/>
      <c r="B44" s="1338" t="s">
        <v>1498</v>
      </c>
      <c r="C44" s="1339"/>
      <c r="D44" s="1339"/>
      <c r="E44" s="1339"/>
      <c r="F44" s="1339"/>
      <c r="G44" s="1339"/>
      <c r="H44" s="1340"/>
      <c r="I44" s="1117"/>
      <c r="J44" s="1117"/>
      <c r="K44" s="285"/>
      <c r="L44" s="1123" t="s">
        <v>52</v>
      </c>
      <c r="M44" s="334" t="s">
        <v>52</v>
      </c>
      <c r="N44" s="334" t="s">
        <v>52</v>
      </c>
    </row>
    <row r="45" spans="1:14" x14ac:dyDescent="0.2">
      <c r="A45" s="175"/>
      <c r="B45" s="1338" t="s">
        <v>226</v>
      </c>
      <c r="C45" s="1339"/>
      <c r="D45" s="1339"/>
      <c r="E45" s="1339"/>
      <c r="F45" s="1339"/>
      <c r="G45" s="1339"/>
      <c r="H45" s="1340"/>
      <c r="I45" s="1117"/>
      <c r="J45" s="1117"/>
      <c r="K45" s="285"/>
      <c r="L45" s="1123" t="s">
        <v>52</v>
      </c>
      <c r="M45" s="334" t="s">
        <v>52</v>
      </c>
      <c r="N45" s="334" t="s">
        <v>52</v>
      </c>
    </row>
    <row r="46" spans="1:14" x14ac:dyDescent="0.2">
      <c r="A46" s="175"/>
      <c r="B46" s="1338" t="s">
        <v>978</v>
      </c>
      <c r="C46" s="1339"/>
      <c r="D46" s="1339"/>
      <c r="E46" s="1339"/>
      <c r="F46" s="1339"/>
      <c r="G46" s="1339"/>
      <c r="H46" s="1340"/>
      <c r="I46" s="1117"/>
      <c r="J46" s="1117"/>
      <c r="K46" s="285"/>
      <c r="L46" s="1123" t="s">
        <v>52</v>
      </c>
      <c r="M46" s="334" t="s">
        <v>52</v>
      </c>
      <c r="N46" s="334" t="s">
        <v>52</v>
      </c>
    </row>
    <row r="47" spans="1:14" x14ac:dyDescent="0.2">
      <c r="A47" s="175"/>
      <c r="B47" s="1338" t="s">
        <v>1499</v>
      </c>
      <c r="C47" s="1339"/>
      <c r="D47" s="1339"/>
      <c r="E47" s="1339"/>
      <c r="F47" s="1339"/>
      <c r="G47" s="1339"/>
      <c r="H47" s="1340"/>
      <c r="I47" s="1117"/>
      <c r="J47" s="1117"/>
      <c r="K47" s="285"/>
      <c r="L47" s="1123" t="s">
        <v>52</v>
      </c>
      <c r="M47" s="334" t="s">
        <v>52</v>
      </c>
      <c r="N47" s="334" t="s">
        <v>52</v>
      </c>
    </row>
    <row r="48" spans="1:14" x14ac:dyDescent="0.2">
      <c r="A48" s="175"/>
      <c r="B48" s="1338" t="s">
        <v>980</v>
      </c>
      <c r="C48" s="1339"/>
      <c r="D48" s="1339"/>
      <c r="E48" s="1339"/>
      <c r="F48" s="1339"/>
      <c r="G48" s="1339"/>
      <c r="H48" s="1340"/>
      <c r="I48" s="1117"/>
      <c r="J48" s="1117"/>
      <c r="K48" s="285"/>
      <c r="L48" s="1123" t="s">
        <v>52</v>
      </c>
      <c r="M48" s="334" t="s">
        <v>52</v>
      </c>
      <c r="N48" s="333" t="s">
        <v>52</v>
      </c>
    </row>
    <row r="49" spans="1:16" x14ac:dyDescent="0.2">
      <c r="A49" s="175"/>
      <c r="B49" s="1338" t="s">
        <v>83</v>
      </c>
      <c r="C49" s="1339"/>
      <c r="D49" s="1339"/>
      <c r="E49" s="1339"/>
      <c r="F49" s="1339"/>
      <c r="G49" s="1339"/>
      <c r="H49" s="1340"/>
      <c r="I49" s="1117"/>
      <c r="J49" s="1117"/>
      <c r="K49" s="285"/>
      <c r="L49" s="1123" t="s">
        <v>52</v>
      </c>
      <c r="M49" s="333" t="s">
        <v>52</v>
      </c>
      <c r="N49" s="333" t="s">
        <v>52</v>
      </c>
    </row>
    <row r="50" spans="1:16" ht="13.2" x14ac:dyDescent="0.2">
      <c r="A50" s="175"/>
      <c r="B50" s="1077"/>
      <c r="C50" s="1077"/>
      <c r="D50" s="1077"/>
      <c r="E50" s="1077"/>
      <c r="F50" s="1077"/>
      <c r="G50" s="1077"/>
      <c r="H50" s="1077"/>
      <c r="I50" s="1117"/>
      <c r="J50" s="1117"/>
      <c r="K50" s="285"/>
      <c r="L50" s="1119"/>
      <c r="M50" s="1035"/>
      <c r="N50" s="1035"/>
    </row>
    <row r="51" spans="1:16" x14ac:dyDescent="0.2">
      <c r="A51" s="175"/>
      <c r="B51" s="1113" t="s">
        <v>48</v>
      </c>
      <c r="C51" s="283"/>
      <c r="D51" s="283"/>
      <c r="E51" s="283"/>
      <c r="F51" s="283"/>
      <c r="G51" s="283"/>
      <c r="H51" s="283"/>
      <c r="I51" s="175"/>
      <c r="J51" s="175"/>
      <c r="K51" s="175"/>
      <c r="L51" s="176"/>
      <c r="M51" s="305"/>
      <c r="N51" s="306"/>
    </row>
    <row r="52" spans="1:16" x14ac:dyDescent="0.2">
      <c r="A52" s="175"/>
      <c r="B52" s="784"/>
      <c r="C52" s="785" t="s">
        <v>173</v>
      </c>
      <c r="D52" s="283"/>
      <c r="E52" s="283"/>
      <c r="F52" s="283"/>
      <c r="G52" s="283"/>
      <c r="H52" s="285"/>
      <c r="I52" s="1079"/>
      <c r="J52" s="1079"/>
      <c r="K52" s="1079"/>
      <c r="L52" s="176"/>
      <c r="M52" s="305"/>
      <c r="N52" s="305"/>
    </row>
    <row r="53" spans="1:16" x14ac:dyDescent="0.2">
      <c r="A53" s="175"/>
      <c r="B53" s="1254" t="s">
        <v>1500</v>
      </c>
      <c r="C53" s="1254"/>
      <c r="D53" s="1254"/>
      <c r="E53" s="1254"/>
      <c r="F53" s="1254"/>
      <c r="G53" s="1254"/>
      <c r="H53" s="1319"/>
      <c r="I53" s="285"/>
      <c r="J53" s="285"/>
      <c r="K53" s="285"/>
      <c r="L53" s="259">
        <v>629658</v>
      </c>
      <c r="M53" s="333">
        <f>N53*0.7</f>
        <v>279.29999999999995</v>
      </c>
      <c r="N53" s="333">
        <v>399</v>
      </c>
    </row>
    <row r="54" spans="1:16" x14ac:dyDescent="0.2">
      <c r="A54" s="175"/>
      <c r="B54" s="1077"/>
      <c r="C54" s="1077"/>
      <c r="D54" s="1077"/>
      <c r="E54" s="1077"/>
      <c r="F54" s="1077"/>
      <c r="G54" s="1077"/>
      <c r="H54" s="1077"/>
      <c r="I54" s="285"/>
      <c r="J54" s="285"/>
      <c r="K54" s="285"/>
      <c r="L54" s="284"/>
      <c r="M54" s="1035"/>
      <c r="N54" s="1035"/>
    </row>
    <row r="55" spans="1:16" x14ac:dyDescent="0.2">
      <c r="A55" s="175"/>
      <c r="B55" s="739" t="s">
        <v>314</v>
      </c>
      <c r="C55" s="55"/>
      <c r="D55" s="55"/>
      <c r="E55" s="55"/>
      <c r="F55" s="55"/>
      <c r="G55" s="56"/>
      <c r="H55" s="56"/>
      <c r="I55" s="56"/>
      <c r="J55" s="56"/>
      <c r="K55" s="56"/>
      <c r="L55" s="56"/>
      <c r="M55" s="57"/>
      <c r="N55" s="57"/>
      <c r="O55" s="281"/>
      <c r="P55" s="281"/>
    </row>
    <row r="56" spans="1:16" x14ac:dyDescent="0.2">
      <c r="A56" s="175"/>
      <c r="B56" s="1245" t="s">
        <v>1501</v>
      </c>
      <c r="C56" s="1245"/>
      <c r="D56" s="1245"/>
      <c r="E56" s="1245"/>
      <c r="F56" s="1245"/>
      <c r="G56" s="1185"/>
      <c r="H56" s="1116"/>
      <c r="I56" s="56"/>
      <c r="J56" s="56"/>
      <c r="K56" s="56" t="s">
        <v>528</v>
      </c>
      <c r="L56" s="253"/>
      <c r="M56" s="288" t="s">
        <v>52</v>
      </c>
      <c r="N56" s="288" t="s">
        <v>52</v>
      </c>
      <c r="O56" s="836"/>
      <c r="P56" s="836"/>
    </row>
    <row r="57" spans="1:16" x14ac:dyDescent="0.2">
      <c r="A57" s="175"/>
      <c r="B57" s="765"/>
      <c r="C57" s="765"/>
      <c r="D57" s="765"/>
      <c r="E57" s="765"/>
      <c r="F57" s="765"/>
      <c r="G57" s="765"/>
      <c r="H57" s="765"/>
      <c r="I57" s="55"/>
      <c r="J57" s="55"/>
      <c r="K57" s="765" t="s">
        <v>528</v>
      </c>
      <c r="L57" s="765"/>
      <c r="M57" s="161"/>
      <c r="N57" s="161"/>
      <c r="O57" s="766"/>
      <c r="P57" s="767"/>
    </row>
    <row r="58" spans="1:16" ht="27" customHeight="1" x14ac:dyDescent="0.2">
      <c r="A58" s="175"/>
      <c r="B58" s="199" t="s">
        <v>46</v>
      </c>
      <c r="C58" s="187"/>
      <c r="D58" s="187"/>
      <c r="E58" s="187"/>
      <c r="F58" s="187"/>
      <c r="G58" s="187"/>
      <c r="H58" s="1115"/>
      <c r="I58" s="584"/>
      <c r="J58" s="584"/>
      <c r="K58" s="884"/>
      <c r="L58" s="562" t="s">
        <v>47</v>
      </c>
      <c r="M58" s="536" t="s">
        <v>455</v>
      </c>
      <c r="N58" s="310" t="s">
        <v>5</v>
      </c>
    </row>
    <row r="59" spans="1:16" x14ac:dyDescent="0.2">
      <c r="A59" s="175"/>
      <c r="B59" s="212"/>
      <c r="C59" s="204"/>
      <c r="D59" s="175"/>
      <c r="E59" s="175"/>
      <c r="F59" s="175"/>
      <c r="G59" s="175"/>
      <c r="H59" s="1079"/>
      <c r="I59" s="1079"/>
      <c r="J59" s="1079"/>
      <c r="K59" s="1079"/>
      <c r="L59" s="176"/>
      <c r="M59" s="305"/>
      <c r="N59" s="305"/>
    </row>
    <row r="60" spans="1:16" x14ac:dyDescent="0.2">
      <c r="A60" s="175"/>
      <c r="B60" s="209" t="s">
        <v>317</v>
      </c>
      <c r="C60" s="201"/>
      <c r="D60" s="201"/>
      <c r="E60" s="201"/>
      <c r="F60" s="201"/>
      <c r="G60" s="201"/>
      <c r="H60" s="201"/>
      <c r="I60" s="175"/>
      <c r="J60" s="175"/>
      <c r="K60" s="201"/>
      <c r="L60" s="210"/>
      <c r="M60" s="318"/>
      <c r="N60" s="319"/>
    </row>
    <row r="61" spans="1:16" x14ac:dyDescent="0.2">
      <c r="A61" s="175"/>
      <c r="B61" s="1254" t="s">
        <v>371</v>
      </c>
      <c r="C61" s="1254"/>
      <c r="D61" s="1254"/>
      <c r="E61" s="1254"/>
      <c r="F61" s="1254"/>
      <c r="G61" s="1254"/>
      <c r="H61" s="1254"/>
      <c r="I61" s="285"/>
      <c r="J61" s="285"/>
      <c r="K61" s="285"/>
      <c r="L61" s="259" t="s">
        <v>372</v>
      </c>
      <c r="M61" s="333">
        <f t="shared" ref="M61:M68" si="0">N61*0.7</f>
        <v>65.099999999999994</v>
      </c>
      <c r="N61" s="333">
        <v>93</v>
      </c>
    </row>
    <row r="62" spans="1:16" x14ac:dyDescent="0.2">
      <c r="A62" s="175"/>
      <c r="B62" s="1254" t="s">
        <v>374</v>
      </c>
      <c r="C62" s="1254"/>
      <c r="D62" s="1254"/>
      <c r="E62" s="1254"/>
      <c r="F62" s="1254"/>
      <c r="G62" s="1254"/>
      <c r="H62" s="1254"/>
      <c r="I62" s="285"/>
      <c r="J62" s="285"/>
      <c r="K62" s="285"/>
      <c r="L62" s="259" t="s">
        <v>375</v>
      </c>
      <c r="M62" s="333">
        <f t="shared" si="0"/>
        <v>74.199999999999989</v>
      </c>
      <c r="N62" s="333">
        <v>106</v>
      </c>
    </row>
    <row r="63" spans="1:16" x14ac:dyDescent="0.2">
      <c r="A63" s="175"/>
      <c r="B63" s="1254" t="s">
        <v>376</v>
      </c>
      <c r="C63" s="1254"/>
      <c r="D63" s="1254"/>
      <c r="E63" s="1254"/>
      <c r="F63" s="1254"/>
      <c r="G63" s="1254"/>
      <c r="H63" s="1254"/>
      <c r="I63" s="285"/>
      <c r="J63" s="285"/>
      <c r="K63" s="285"/>
      <c r="L63" s="259" t="s">
        <v>377</v>
      </c>
      <c r="M63" s="333">
        <f t="shared" si="0"/>
        <v>74.199999999999989</v>
      </c>
      <c r="N63" s="333">
        <v>106</v>
      </c>
    </row>
    <row r="64" spans="1:16" x14ac:dyDescent="0.2">
      <c r="A64" s="175"/>
      <c r="B64" s="1254" t="s">
        <v>1503</v>
      </c>
      <c r="C64" s="1254"/>
      <c r="D64" s="1254"/>
      <c r="E64" s="1254"/>
      <c r="F64" s="1254"/>
      <c r="G64" s="1254"/>
      <c r="H64" s="1254"/>
      <c r="I64" s="285"/>
      <c r="J64" s="285"/>
      <c r="K64" s="285"/>
      <c r="L64" s="259" t="s">
        <v>379</v>
      </c>
      <c r="M64" s="333">
        <f t="shared" si="0"/>
        <v>58.099999999999994</v>
      </c>
      <c r="N64" s="333">
        <v>83</v>
      </c>
    </row>
    <row r="65" spans="1:14" x14ac:dyDescent="0.2">
      <c r="A65" s="175"/>
      <c r="B65" s="1254" t="s">
        <v>1504</v>
      </c>
      <c r="C65" s="1254"/>
      <c r="D65" s="1254"/>
      <c r="E65" s="1254"/>
      <c r="F65" s="1254"/>
      <c r="G65" s="1254"/>
      <c r="H65" s="1254"/>
      <c r="I65" s="285"/>
      <c r="J65" s="285"/>
      <c r="K65" s="285"/>
      <c r="L65" s="259" t="s">
        <v>378</v>
      </c>
      <c r="M65" s="333">
        <f t="shared" si="0"/>
        <v>37.099999999999994</v>
      </c>
      <c r="N65" s="333">
        <v>53</v>
      </c>
    </row>
    <row r="66" spans="1:14" x14ac:dyDescent="0.2">
      <c r="A66" s="175"/>
      <c r="B66" s="1254" t="s">
        <v>380</v>
      </c>
      <c r="C66" s="1254"/>
      <c r="D66" s="1254"/>
      <c r="E66" s="1254"/>
      <c r="F66" s="1254"/>
      <c r="G66" s="1254"/>
      <c r="H66" s="1254"/>
      <c r="I66" s="285"/>
      <c r="J66" s="285"/>
      <c r="K66" s="285"/>
      <c r="L66" s="259" t="s">
        <v>381</v>
      </c>
      <c r="M66" s="333">
        <f t="shared" si="0"/>
        <v>51.8</v>
      </c>
      <c r="N66" s="333">
        <v>74</v>
      </c>
    </row>
    <row r="67" spans="1:14" x14ac:dyDescent="0.2">
      <c r="A67" s="175"/>
      <c r="B67" s="1254" t="s">
        <v>1505</v>
      </c>
      <c r="C67" s="1254"/>
      <c r="D67" s="1254"/>
      <c r="E67" s="1254"/>
      <c r="F67" s="1254"/>
      <c r="G67" s="1254"/>
      <c r="H67" s="1254"/>
      <c r="I67" s="285"/>
      <c r="J67" s="285"/>
      <c r="K67" s="285"/>
      <c r="L67" s="259">
        <v>644545</v>
      </c>
      <c r="M67" s="333">
        <f t="shared" si="0"/>
        <v>298.89999999999998</v>
      </c>
      <c r="N67" s="333">
        <v>427</v>
      </c>
    </row>
    <row r="68" spans="1:14" x14ac:dyDescent="0.2">
      <c r="A68" s="175"/>
      <c r="B68" s="1254" t="s">
        <v>1506</v>
      </c>
      <c r="C68" s="1254"/>
      <c r="D68" s="1254"/>
      <c r="E68" s="1254"/>
      <c r="F68" s="1254"/>
      <c r="G68" s="1254"/>
      <c r="H68" s="1254"/>
      <c r="I68" s="285"/>
      <c r="J68" s="285"/>
      <c r="K68" s="285"/>
      <c r="L68" s="259">
        <v>644544</v>
      </c>
      <c r="M68" s="333">
        <f t="shared" si="0"/>
        <v>331.09999999999997</v>
      </c>
      <c r="N68" s="333">
        <v>473</v>
      </c>
    </row>
    <row r="69" spans="1:14" x14ac:dyDescent="0.2">
      <c r="A69" s="175"/>
      <c r="B69" s="1036"/>
      <c r="C69" s="1036"/>
      <c r="D69" s="1036"/>
      <c r="E69" s="1036"/>
      <c r="F69" s="1036"/>
      <c r="G69" s="1036"/>
      <c r="H69" s="1036"/>
      <c r="I69" s="285"/>
      <c r="J69" s="285"/>
      <c r="K69" s="283"/>
      <c r="L69" s="788"/>
      <c r="M69" s="1038"/>
      <c r="N69" s="1038"/>
    </row>
    <row r="70" spans="1:14" x14ac:dyDescent="0.2">
      <c r="A70" s="175"/>
      <c r="B70" s="786" t="s">
        <v>81</v>
      </c>
      <c r="C70" s="787"/>
      <c r="D70" s="787"/>
      <c r="E70" s="787"/>
      <c r="F70" s="787"/>
      <c r="G70" s="787"/>
      <c r="H70" s="787"/>
      <c r="I70" s="175"/>
      <c r="J70" s="175"/>
      <c r="K70" s="201"/>
      <c r="L70" s="210"/>
      <c r="M70" s="318"/>
      <c r="N70" s="319"/>
    </row>
    <row r="71" spans="1:14" x14ac:dyDescent="0.2">
      <c r="A71" s="175"/>
      <c r="B71" s="1254" t="s">
        <v>1507</v>
      </c>
      <c r="C71" s="1254"/>
      <c r="D71" s="1254"/>
      <c r="E71" s="1254"/>
      <c r="F71" s="1254"/>
      <c r="G71" s="1254"/>
      <c r="H71" s="1254"/>
      <c r="I71" s="285"/>
      <c r="J71" s="285"/>
      <c r="K71" s="285"/>
      <c r="L71" s="259">
        <v>641651</v>
      </c>
      <c r="M71" s="333">
        <f>N71*0.7</f>
        <v>325.5</v>
      </c>
      <c r="N71" s="333">
        <v>465</v>
      </c>
    </row>
    <row r="72" spans="1:14" x14ac:dyDescent="0.2">
      <c r="A72" s="175"/>
      <c r="B72" s="1254" t="s">
        <v>1502</v>
      </c>
      <c r="C72" s="1254"/>
      <c r="D72" s="1254"/>
      <c r="E72" s="1254"/>
      <c r="F72" s="1254"/>
      <c r="G72" s="1254"/>
      <c r="H72" s="1254"/>
      <c r="I72" s="285"/>
      <c r="J72" s="285"/>
      <c r="K72" s="285"/>
      <c r="L72" s="259">
        <v>643469</v>
      </c>
      <c r="M72" s="333">
        <f>N72*0.7</f>
        <v>202.29999999999998</v>
      </c>
      <c r="N72" s="333">
        <v>289</v>
      </c>
    </row>
    <row r="73" spans="1:14" x14ac:dyDescent="0.2">
      <c r="A73" s="175"/>
      <c r="B73" s="1254" t="s">
        <v>1508</v>
      </c>
      <c r="C73" s="1254"/>
      <c r="D73" s="1254"/>
      <c r="E73" s="1254"/>
      <c r="F73" s="1254"/>
      <c r="G73" s="1254"/>
      <c r="H73" s="1254"/>
      <c r="I73" s="285"/>
      <c r="J73" s="285"/>
      <c r="K73" s="285"/>
      <c r="L73" s="259" t="s">
        <v>440</v>
      </c>
      <c r="M73" s="333">
        <f>N73*0.7</f>
        <v>114.1</v>
      </c>
      <c r="N73" s="333">
        <v>163</v>
      </c>
    </row>
    <row r="74" spans="1:14" x14ac:dyDescent="0.2">
      <c r="A74" s="175"/>
      <c r="B74" s="1254" t="s">
        <v>1509</v>
      </c>
      <c r="C74" s="1254"/>
      <c r="D74" s="1254"/>
      <c r="E74" s="1254"/>
      <c r="F74" s="1254"/>
      <c r="G74" s="1254"/>
      <c r="H74" s="1254"/>
      <c r="I74" s="285"/>
      <c r="J74" s="285"/>
      <c r="K74" s="285"/>
      <c r="L74" s="259">
        <v>640821</v>
      </c>
      <c r="M74" s="333">
        <f>N74*0.7</f>
        <v>88.899999999999991</v>
      </c>
      <c r="N74" s="333">
        <v>127</v>
      </c>
    </row>
    <row r="75" spans="1:14" x14ac:dyDescent="0.2">
      <c r="A75" s="175"/>
      <c r="B75" s="327"/>
      <c r="C75" s="282"/>
      <c r="D75" s="283"/>
      <c r="E75" s="283"/>
      <c r="F75" s="283"/>
      <c r="G75" s="283"/>
      <c r="H75" s="285"/>
      <c r="I75" s="285"/>
      <c r="J75" s="285"/>
      <c r="K75" s="285"/>
      <c r="L75" s="284"/>
      <c r="M75" s="326"/>
      <c r="N75" s="326"/>
    </row>
    <row r="76" spans="1:14" x14ac:dyDescent="0.2">
      <c r="A76" s="175"/>
      <c r="B76" s="786" t="s">
        <v>99</v>
      </c>
      <c r="C76" s="787"/>
      <c r="D76" s="787"/>
      <c r="E76" s="787"/>
      <c r="F76" s="787"/>
      <c r="G76" s="787"/>
      <c r="H76" s="787"/>
      <c r="I76" s="283"/>
      <c r="J76" s="283"/>
      <c r="K76" s="787"/>
      <c r="L76" s="788"/>
      <c r="M76" s="789"/>
      <c r="N76" s="790"/>
    </row>
    <row r="77" spans="1:14" x14ac:dyDescent="0.2">
      <c r="A77" s="175"/>
      <c r="B77" s="1254" t="s">
        <v>101</v>
      </c>
      <c r="C77" s="1254"/>
      <c r="D77" s="1254"/>
      <c r="E77" s="1254"/>
      <c r="F77" s="1254"/>
      <c r="G77" s="1254"/>
      <c r="H77" s="1319"/>
      <c r="I77" s="285"/>
      <c r="J77" s="285"/>
      <c r="K77" s="283"/>
      <c r="L77" s="259">
        <v>634538</v>
      </c>
      <c r="M77" s="333">
        <f>N77*0.7</f>
        <v>39.9</v>
      </c>
      <c r="N77" s="333">
        <v>57</v>
      </c>
    </row>
    <row r="78" spans="1:14" x14ac:dyDescent="0.2">
      <c r="A78" s="175"/>
      <c r="B78" s="1254" t="s">
        <v>91</v>
      </c>
      <c r="C78" s="1254"/>
      <c r="D78" s="1254"/>
      <c r="E78" s="1254"/>
      <c r="F78" s="1254"/>
      <c r="G78" s="1254"/>
      <c r="H78" s="1319"/>
      <c r="I78" s="285"/>
      <c r="J78" s="285"/>
      <c r="K78" s="283"/>
      <c r="L78" s="259">
        <v>622340</v>
      </c>
      <c r="M78" s="333">
        <f>N78*0.7</f>
        <v>144.19999999999999</v>
      </c>
      <c r="N78" s="333">
        <v>206</v>
      </c>
    </row>
    <row r="79" spans="1:14" x14ac:dyDescent="0.2">
      <c r="A79" s="175"/>
      <c r="B79" s="1254" t="s">
        <v>1510</v>
      </c>
      <c r="C79" s="1254"/>
      <c r="D79" s="1254"/>
      <c r="E79" s="1254"/>
      <c r="F79" s="1254"/>
      <c r="G79" s="1254"/>
      <c r="H79" s="1319"/>
      <c r="I79" s="285"/>
      <c r="J79" s="285"/>
      <c r="K79" s="285"/>
      <c r="L79" s="259">
        <v>644325</v>
      </c>
      <c r="M79" s="333">
        <f>N79*0.7</f>
        <v>39.9</v>
      </c>
      <c r="N79" s="333">
        <v>57</v>
      </c>
    </row>
    <row r="80" spans="1:14" x14ac:dyDescent="0.2">
      <c r="A80" s="175"/>
      <c r="B80" s="182"/>
      <c r="C80" s="211"/>
      <c r="D80" s="175"/>
      <c r="E80" s="175"/>
      <c r="F80" s="175"/>
      <c r="G80" s="175"/>
      <c r="H80" s="1079"/>
      <c r="I80" s="175"/>
      <c r="J80" s="175"/>
      <c r="K80" s="175"/>
      <c r="L80" s="176"/>
      <c r="M80" s="305"/>
      <c r="N80" s="306"/>
    </row>
    <row r="81" spans="1:14" x14ac:dyDescent="0.2">
      <c r="A81" s="175"/>
      <c r="B81" s="193"/>
      <c r="C81" s="175"/>
      <c r="D81" s="175"/>
      <c r="E81" s="175"/>
      <c r="F81" s="175"/>
      <c r="G81" s="175"/>
      <c r="H81" s="175"/>
      <c r="I81" s="175"/>
      <c r="J81" s="175"/>
      <c r="K81" s="175"/>
      <c r="L81" s="176"/>
      <c r="M81" s="305"/>
      <c r="N81" s="306"/>
    </row>
    <row r="82" spans="1:14" ht="27" customHeight="1" x14ac:dyDescent="0.2">
      <c r="A82" s="175"/>
      <c r="B82" s="1309" t="s">
        <v>843</v>
      </c>
      <c r="C82" s="1310"/>
      <c r="D82" s="1310"/>
      <c r="E82" s="1310"/>
      <c r="F82" s="1310"/>
      <c r="G82" s="1310"/>
      <c r="H82" s="1310"/>
      <c r="I82" s="584"/>
      <c r="J82" s="584"/>
      <c r="K82" s="884"/>
      <c r="L82" s="562" t="s">
        <v>47</v>
      </c>
      <c r="M82" s="536" t="s">
        <v>455</v>
      </c>
      <c r="N82" s="310" t="s">
        <v>5</v>
      </c>
    </row>
    <row r="83" spans="1:14" x14ac:dyDescent="0.2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6"/>
      <c r="M83" s="305"/>
      <c r="N83" s="306"/>
    </row>
    <row r="84" spans="1:14" x14ac:dyDescent="0.2">
      <c r="A84" s="175"/>
      <c r="B84" s="1113" t="s">
        <v>81</v>
      </c>
      <c r="C84" s="783"/>
      <c r="D84" s="283"/>
      <c r="E84" s="283"/>
      <c r="F84" s="283"/>
      <c r="G84" s="283"/>
      <c r="H84" s="283"/>
      <c r="I84" s="175"/>
      <c r="J84" s="175"/>
      <c r="K84" s="175"/>
      <c r="L84" s="176"/>
      <c r="M84" s="305"/>
      <c r="N84" s="306"/>
    </row>
    <row r="85" spans="1:14" ht="28.5" customHeight="1" x14ac:dyDescent="0.2">
      <c r="A85" s="175"/>
      <c r="B85" s="1254" t="s">
        <v>1039</v>
      </c>
      <c r="C85" s="1254"/>
      <c r="D85" s="1254"/>
      <c r="E85" s="1254"/>
      <c r="F85" s="1254"/>
      <c r="G85" s="1254"/>
      <c r="H85" s="1254"/>
      <c r="I85" s="285"/>
      <c r="J85" s="285"/>
      <c r="K85" s="285"/>
      <c r="L85" s="259">
        <v>641460</v>
      </c>
      <c r="M85" s="333">
        <f t="shared" ref="M85:M101" si="1">N85*0.7</f>
        <v>81.899999999999991</v>
      </c>
      <c r="N85" s="333">
        <v>117</v>
      </c>
    </row>
    <row r="86" spans="1:14" x14ac:dyDescent="0.2">
      <c r="A86" s="175"/>
      <c r="B86" s="1254" t="s">
        <v>1514</v>
      </c>
      <c r="C86" s="1254"/>
      <c r="D86" s="1254"/>
      <c r="E86" s="1254"/>
      <c r="F86" s="1254"/>
      <c r="G86" s="1254"/>
      <c r="H86" s="1254"/>
      <c r="I86" s="285"/>
      <c r="J86" s="285"/>
      <c r="K86" s="285"/>
      <c r="L86" s="259">
        <v>639841</v>
      </c>
      <c r="M86" s="333">
        <f t="shared" si="1"/>
        <v>350</v>
      </c>
      <c r="N86" s="333">
        <v>500</v>
      </c>
    </row>
    <row r="87" spans="1:14" x14ac:dyDescent="0.2">
      <c r="A87" s="175"/>
      <c r="B87" s="1254" t="s">
        <v>1515</v>
      </c>
      <c r="C87" s="1254"/>
      <c r="D87" s="1254"/>
      <c r="E87" s="1254"/>
      <c r="F87" s="1254"/>
      <c r="G87" s="1254"/>
      <c r="H87" s="1254"/>
      <c r="I87" s="285"/>
      <c r="J87" s="285"/>
      <c r="K87" s="285"/>
      <c r="L87" s="259">
        <v>644995</v>
      </c>
      <c r="M87" s="333">
        <f t="shared" si="1"/>
        <v>688.8</v>
      </c>
      <c r="N87" s="333">
        <v>984</v>
      </c>
    </row>
    <row r="88" spans="1:14" x14ac:dyDescent="0.2">
      <c r="A88" s="175"/>
      <c r="B88" s="1254" t="s">
        <v>1516</v>
      </c>
      <c r="C88" s="1254"/>
      <c r="D88" s="1254"/>
      <c r="E88" s="1254"/>
      <c r="F88" s="1254"/>
      <c r="G88" s="1254"/>
      <c r="H88" s="1254"/>
      <c r="I88" s="285"/>
      <c r="J88" s="285"/>
      <c r="K88" s="285"/>
      <c r="L88" s="259">
        <v>644739</v>
      </c>
      <c r="M88" s="333">
        <f t="shared" si="1"/>
        <v>70</v>
      </c>
      <c r="N88" s="333">
        <v>100</v>
      </c>
    </row>
    <row r="89" spans="1:14" x14ac:dyDescent="0.2">
      <c r="A89" s="175"/>
      <c r="B89" s="1337" t="s">
        <v>989</v>
      </c>
      <c r="C89" s="1337"/>
      <c r="D89" s="1337"/>
      <c r="E89" s="1337"/>
      <c r="F89" s="1337"/>
      <c r="G89" s="1337"/>
      <c r="H89" s="1337"/>
      <c r="I89" s="56"/>
      <c r="J89" s="285"/>
      <c r="K89" s="57"/>
      <c r="L89" s="253">
        <v>641455</v>
      </c>
      <c r="M89" s="333">
        <f t="shared" si="1"/>
        <v>214.89999999999998</v>
      </c>
      <c r="N89" s="333">
        <v>307</v>
      </c>
    </row>
    <row r="90" spans="1:14" x14ac:dyDescent="0.2">
      <c r="A90" s="175"/>
      <c r="B90" s="1337" t="s">
        <v>1517</v>
      </c>
      <c r="C90" s="1337"/>
      <c r="D90" s="1337"/>
      <c r="E90" s="1337"/>
      <c r="F90" s="1337"/>
      <c r="G90" s="1337"/>
      <c r="H90" s="1337"/>
      <c r="I90" s="56"/>
      <c r="J90" s="285"/>
      <c r="K90" s="57"/>
      <c r="L90" s="253">
        <v>629631</v>
      </c>
      <c r="M90" s="333">
        <f t="shared" si="1"/>
        <v>25.9</v>
      </c>
      <c r="N90" s="333">
        <v>37</v>
      </c>
    </row>
    <row r="91" spans="1:14" x14ac:dyDescent="0.2">
      <c r="A91" s="175"/>
      <c r="B91" s="1337" t="s">
        <v>1518</v>
      </c>
      <c r="C91" s="1337"/>
      <c r="D91" s="1337"/>
      <c r="E91" s="1337"/>
      <c r="F91" s="1337"/>
      <c r="G91" s="1337"/>
      <c r="H91" s="1337"/>
      <c r="I91" s="56"/>
      <c r="J91" s="285"/>
      <c r="K91" s="57"/>
      <c r="L91" s="253">
        <v>618709</v>
      </c>
      <c r="M91" s="333">
        <f t="shared" si="1"/>
        <v>232.39999999999998</v>
      </c>
      <c r="N91" s="333">
        <v>332</v>
      </c>
    </row>
    <row r="92" spans="1:14" x14ac:dyDescent="0.2">
      <c r="A92" s="175"/>
      <c r="B92" s="1337" t="s">
        <v>1519</v>
      </c>
      <c r="C92" s="1337"/>
      <c r="D92" s="1337"/>
      <c r="E92" s="1337"/>
      <c r="F92" s="1337"/>
      <c r="G92" s="1337"/>
      <c r="H92" s="1337"/>
      <c r="I92" s="56"/>
      <c r="J92" s="285"/>
      <c r="K92" s="57"/>
      <c r="L92" s="253">
        <v>627088</v>
      </c>
      <c r="M92" s="333">
        <f t="shared" si="1"/>
        <v>44.8</v>
      </c>
      <c r="N92" s="333">
        <v>64</v>
      </c>
    </row>
    <row r="93" spans="1:14" x14ac:dyDescent="0.2">
      <c r="A93" s="175"/>
      <c r="B93" s="1337" t="s">
        <v>1520</v>
      </c>
      <c r="C93" s="1337"/>
      <c r="D93" s="1337"/>
      <c r="E93" s="1337"/>
      <c r="F93" s="1337"/>
      <c r="G93" s="1337"/>
      <c r="H93" s="1337"/>
      <c r="I93" s="56"/>
      <c r="J93" s="285"/>
      <c r="K93" s="57"/>
      <c r="L93" s="253">
        <v>633033</v>
      </c>
      <c r="M93" s="333">
        <f t="shared" si="1"/>
        <v>23.099999999999998</v>
      </c>
      <c r="N93" s="333">
        <v>33</v>
      </c>
    </row>
    <row r="94" spans="1:14" x14ac:dyDescent="0.2">
      <c r="A94" s="175"/>
      <c r="B94" s="1337" t="s">
        <v>316</v>
      </c>
      <c r="C94" s="1337"/>
      <c r="D94" s="1337"/>
      <c r="E94" s="1337"/>
      <c r="F94" s="1337"/>
      <c r="G94" s="1337"/>
      <c r="H94" s="1337"/>
      <c r="I94" s="56"/>
      <c r="J94" s="285"/>
      <c r="K94" s="57"/>
      <c r="L94" s="253">
        <v>644011</v>
      </c>
      <c r="M94" s="333">
        <f t="shared" si="1"/>
        <v>154</v>
      </c>
      <c r="N94" s="333">
        <v>220</v>
      </c>
    </row>
    <row r="95" spans="1:14" x14ac:dyDescent="0.2">
      <c r="A95" s="175"/>
      <c r="B95" s="1337" t="s">
        <v>1521</v>
      </c>
      <c r="C95" s="1337"/>
      <c r="D95" s="1337"/>
      <c r="E95" s="1337"/>
      <c r="F95" s="1337"/>
      <c r="G95" s="1337"/>
      <c r="H95" s="1337"/>
      <c r="I95" s="56"/>
      <c r="J95" s="285"/>
      <c r="K95" s="57"/>
      <c r="L95" s="253">
        <v>618916</v>
      </c>
      <c r="M95" s="333">
        <f t="shared" si="1"/>
        <v>415.79999999999995</v>
      </c>
      <c r="N95" s="333">
        <v>594</v>
      </c>
    </row>
    <row r="96" spans="1:14" x14ac:dyDescent="0.2">
      <c r="A96" s="175"/>
      <c r="B96" s="1231" t="s">
        <v>1522</v>
      </c>
      <c r="C96" s="1231"/>
      <c r="D96" s="1231"/>
      <c r="E96" s="1231"/>
      <c r="F96" s="1231"/>
      <c r="G96" s="1231"/>
      <c r="H96" s="1231"/>
      <c r="I96" s="56"/>
      <c r="J96" s="285"/>
      <c r="K96" s="57"/>
      <c r="L96" s="253">
        <v>644798</v>
      </c>
      <c r="M96" s="333">
        <f t="shared" si="1"/>
        <v>70</v>
      </c>
      <c r="N96" s="333">
        <v>100</v>
      </c>
    </row>
    <row r="97" spans="1:14" x14ac:dyDescent="0.2">
      <c r="A97" s="175"/>
      <c r="B97" s="1337" t="s">
        <v>989</v>
      </c>
      <c r="C97" s="1337"/>
      <c r="D97" s="1337"/>
      <c r="E97" s="1337"/>
      <c r="F97" s="1337"/>
      <c r="G97" s="1337"/>
      <c r="H97" s="1337"/>
      <c r="I97" s="56"/>
      <c r="J97" s="285"/>
      <c r="K97" s="57"/>
      <c r="L97" s="253">
        <v>641455</v>
      </c>
      <c r="M97" s="333">
        <f t="shared" si="1"/>
        <v>214.89999999999998</v>
      </c>
      <c r="N97" s="333">
        <v>307</v>
      </c>
    </row>
    <row r="98" spans="1:14" x14ac:dyDescent="0.2">
      <c r="A98" s="175"/>
      <c r="B98" s="1337" t="s">
        <v>1517</v>
      </c>
      <c r="C98" s="1337"/>
      <c r="D98" s="1337"/>
      <c r="E98" s="1337"/>
      <c r="F98" s="1337"/>
      <c r="G98" s="1337"/>
      <c r="H98" s="1337"/>
      <c r="I98" s="56"/>
      <c r="J98" s="285"/>
      <c r="K98" s="57"/>
      <c r="L98" s="253">
        <v>629631</v>
      </c>
      <c r="M98" s="333">
        <f t="shared" si="1"/>
        <v>25.9</v>
      </c>
      <c r="N98" s="333">
        <v>37</v>
      </c>
    </row>
    <row r="99" spans="1:14" x14ac:dyDescent="0.2">
      <c r="A99" s="175"/>
      <c r="B99" s="1337" t="s">
        <v>316</v>
      </c>
      <c r="C99" s="1337"/>
      <c r="D99" s="1337"/>
      <c r="E99" s="1337"/>
      <c r="F99" s="1337"/>
      <c r="G99" s="1337"/>
      <c r="H99" s="1337"/>
      <c r="I99" s="56"/>
      <c r="J99" s="285"/>
      <c r="K99" s="57"/>
      <c r="L99" s="253">
        <v>644011</v>
      </c>
      <c r="M99" s="333">
        <f t="shared" si="1"/>
        <v>154</v>
      </c>
      <c r="N99" s="333">
        <v>220</v>
      </c>
    </row>
    <row r="100" spans="1:14" x14ac:dyDescent="0.2">
      <c r="A100" s="175"/>
      <c r="B100" s="1337" t="s">
        <v>1521</v>
      </c>
      <c r="C100" s="1337"/>
      <c r="D100" s="1337"/>
      <c r="E100" s="1337"/>
      <c r="F100" s="1337"/>
      <c r="G100" s="1337"/>
      <c r="H100" s="1337"/>
      <c r="I100" s="56"/>
      <c r="J100" s="285"/>
      <c r="K100" s="57"/>
      <c r="L100" s="253">
        <v>618916</v>
      </c>
      <c r="M100" s="333">
        <f t="shared" si="1"/>
        <v>415.79999999999995</v>
      </c>
      <c r="N100" s="333">
        <v>594</v>
      </c>
    </row>
    <row r="101" spans="1:14" x14ac:dyDescent="0.2">
      <c r="A101" s="175"/>
      <c r="B101" s="1231" t="s">
        <v>1523</v>
      </c>
      <c r="C101" s="1231"/>
      <c r="D101" s="1231"/>
      <c r="E101" s="1231"/>
      <c r="F101" s="1231"/>
      <c r="G101" s="1231"/>
      <c r="H101" s="1231"/>
      <c r="I101" s="56"/>
      <c r="J101" s="285"/>
      <c r="K101" s="57"/>
      <c r="L101" s="253">
        <v>641457</v>
      </c>
      <c r="M101" s="333">
        <f t="shared" si="1"/>
        <v>210.7</v>
      </c>
      <c r="N101" s="333">
        <v>301</v>
      </c>
    </row>
    <row r="102" spans="1:14" x14ac:dyDescent="0.2">
      <c r="A102" s="175"/>
      <c r="B102" s="1076"/>
      <c r="C102" s="1076"/>
      <c r="D102" s="1076"/>
      <c r="E102" s="1076"/>
      <c r="F102" s="1076"/>
      <c r="G102" s="1076"/>
      <c r="H102" s="1076"/>
      <c r="I102" s="56"/>
      <c r="J102" s="285"/>
      <c r="K102" s="57"/>
      <c r="L102" s="57"/>
      <c r="M102" s="1035"/>
      <c r="N102" s="1035"/>
    </row>
    <row r="103" spans="1:14" x14ac:dyDescent="0.2">
      <c r="A103" s="175"/>
      <c r="B103" s="783"/>
      <c r="C103" s="1078"/>
      <c r="D103" s="283"/>
      <c r="E103" s="283"/>
      <c r="F103" s="283"/>
      <c r="G103" s="283"/>
      <c r="H103" s="285"/>
      <c r="I103" s="205"/>
      <c r="J103" s="205"/>
      <c r="K103" s="167"/>
      <c r="L103" s="53"/>
      <c r="M103" s="322"/>
      <c r="N103" s="563"/>
    </row>
    <row r="104" spans="1:14" x14ac:dyDescent="0.2">
      <c r="A104" s="175"/>
      <c r="B104" s="786" t="s">
        <v>120</v>
      </c>
      <c r="C104" s="1114"/>
      <c r="D104" s="787"/>
      <c r="E104" s="787"/>
      <c r="F104" s="787"/>
      <c r="G104" s="787"/>
      <c r="H104" s="1120"/>
      <c r="I104" s="175"/>
      <c r="J104" s="175"/>
      <c r="K104" s="175"/>
      <c r="L104" s="176"/>
      <c r="M104" s="305"/>
      <c r="N104" s="317"/>
    </row>
    <row r="105" spans="1:14" x14ac:dyDescent="0.2">
      <c r="A105" s="175"/>
      <c r="B105" s="1254" t="s">
        <v>123</v>
      </c>
      <c r="C105" s="1254"/>
      <c r="D105" s="1254"/>
      <c r="E105" s="1254"/>
      <c r="F105" s="1254"/>
      <c r="G105" s="1254"/>
      <c r="H105" s="1254"/>
      <c r="I105" s="285"/>
      <c r="J105" s="285"/>
      <c r="K105" s="285"/>
      <c r="L105" s="259">
        <v>628584</v>
      </c>
      <c r="M105" s="333">
        <f>N105*0.7</f>
        <v>209.29999999999998</v>
      </c>
      <c r="N105" s="333">
        <v>299</v>
      </c>
    </row>
    <row r="106" spans="1:14" x14ac:dyDescent="0.2">
      <c r="A106" s="175"/>
      <c r="B106" s="1245" t="s">
        <v>1511</v>
      </c>
      <c r="C106" s="1245"/>
      <c r="D106" s="1245"/>
      <c r="E106" s="1245"/>
      <c r="F106" s="1245"/>
      <c r="G106" s="1245"/>
      <c r="H106" s="1245"/>
      <c r="I106" s="56"/>
      <c r="J106" s="56"/>
      <c r="K106" s="57"/>
      <c r="L106" s="253">
        <v>627080</v>
      </c>
      <c r="M106" s="333">
        <f>N106*0.7</f>
        <v>251.29999999999998</v>
      </c>
      <c r="N106" s="333">
        <v>359</v>
      </c>
    </row>
    <row r="107" spans="1:14" ht="28.5" customHeight="1" x14ac:dyDescent="0.2">
      <c r="A107" s="175"/>
      <c r="B107" s="1334" t="s">
        <v>1512</v>
      </c>
      <c r="C107" s="1335"/>
      <c r="D107" s="1335"/>
      <c r="E107" s="1335"/>
      <c r="F107" s="1335"/>
      <c r="G107" s="1335"/>
      <c r="H107" s="1336"/>
      <c r="I107" s="285"/>
      <c r="J107" s="285"/>
      <c r="K107" s="285"/>
      <c r="L107" s="259">
        <v>637643</v>
      </c>
      <c r="M107" s="333">
        <f>N107*0.7</f>
        <v>728</v>
      </c>
      <c r="N107" s="333">
        <v>1040</v>
      </c>
    </row>
    <row r="108" spans="1:14" ht="28.5" customHeight="1" x14ac:dyDescent="0.2">
      <c r="A108" s="175"/>
      <c r="B108" s="1334" t="s">
        <v>1513</v>
      </c>
      <c r="C108" s="1335"/>
      <c r="D108" s="1335"/>
      <c r="E108" s="1335"/>
      <c r="F108" s="1335"/>
      <c r="G108" s="1335"/>
      <c r="H108" s="1336"/>
      <c r="I108" s="285"/>
      <c r="J108" s="285"/>
      <c r="K108" s="285"/>
      <c r="L108" s="259">
        <v>641453</v>
      </c>
      <c r="M108" s="333">
        <f>N108*0.7</f>
        <v>2799.2999999999997</v>
      </c>
      <c r="N108" s="333">
        <v>3999</v>
      </c>
    </row>
    <row r="109" spans="1:14" x14ac:dyDescent="0.2">
      <c r="A109" s="175"/>
      <c r="B109" s="175"/>
      <c r="C109" s="204"/>
      <c r="D109" s="175"/>
      <c r="E109" s="175"/>
      <c r="F109" s="175"/>
      <c r="G109" s="175"/>
      <c r="H109" s="175"/>
      <c r="I109" s="175"/>
      <c r="J109" s="175"/>
      <c r="K109" s="175"/>
      <c r="L109" s="176"/>
      <c r="M109" s="305"/>
      <c r="N109" s="306"/>
    </row>
    <row r="110" spans="1:14" ht="23.25" customHeight="1" x14ac:dyDescent="0.25">
      <c r="A110" s="175"/>
      <c r="B110" s="1313" t="s">
        <v>603</v>
      </c>
      <c r="C110" s="1313"/>
      <c r="D110" s="1313"/>
      <c r="E110" s="1313"/>
      <c r="F110" s="1313"/>
      <c r="G110" s="1313"/>
      <c r="H110" s="1313"/>
      <c r="I110" s="584"/>
      <c r="J110" s="584"/>
      <c r="K110" s="175"/>
      <c r="L110" s="562" t="s">
        <v>47</v>
      </c>
      <c r="M110" s="263" t="s">
        <v>455</v>
      </c>
      <c r="N110" s="310" t="s">
        <v>5</v>
      </c>
    </row>
    <row r="111" spans="1:14" x14ac:dyDescent="0.2">
      <c r="A111" s="175"/>
      <c r="B111" s="175" t="s">
        <v>401</v>
      </c>
      <c r="C111" s="204"/>
      <c r="D111" s="175"/>
      <c r="E111" s="175"/>
      <c r="F111" s="175"/>
      <c r="G111" s="175"/>
      <c r="H111" s="1121"/>
      <c r="I111" s="175"/>
      <c r="J111" s="175"/>
      <c r="K111" s="175"/>
      <c r="L111" s="176"/>
      <c r="M111" s="305"/>
      <c r="N111" s="306"/>
    </row>
    <row r="112" spans="1:14" x14ac:dyDescent="0.2">
      <c r="A112" s="175"/>
      <c r="B112" s="1314" t="s">
        <v>1524</v>
      </c>
      <c r="C112" s="1315"/>
      <c r="D112" s="1315"/>
      <c r="E112" s="1315"/>
      <c r="F112" s="1315"/>
      <c r="G112" s="1315"/>
      <c r="H112" s="1316"/>
      <c r="I112" s="284"/>
      <c r="J112" s="284"/>
      <c r="K112" s="783"/>
      <c r="L112" s="259">
        <v>644736</v>
      </c>
      <c r="M112" s="333">
        <f>N112*0.7</f>
        <v>660.09999999999991</v>
      </c>
      <c r="N112" s="791">
        <v>943</v>
      </c>
    </row>
    <row r="113" spans="1:18" x14ac:dyDescent="0.2">
      <c r="A113" s="175"/>
      <c r="B113" s="1268" t="s">
        <v>1525</v>
      </c>
      <c r="C113" s="1268"/>
      <c r="D113" s="1268"/>
      <c r="E113" s="1268"/>
      <c r="F113" s="1268"/>
      <c r="G113" s="1299"/>
      <c r="H113" s="1122"/>
      <c r="I113" s="284"/>
      <c r="J113" s="284"/>
      <c r="K113" s="783"/>
      <c r="L113" s="259">
        <v>638494</v>
      </c>
      <c r="M113" s="333">
        <f>N113*0.7</f>
        <v>325.5</v>
      </c>
      <c r="N113" s="791">
        <v>465</v>
      </c>
      <c r="P113" s="114"/>
      <c r="Q113" s="114"/>
      <c r="R113" s="114"/>
    </row>
    <row r="114" spans="1:18" ht="27" customHeight="1" x14ac:dyDescent="0.2">
      <c r="A114" s="175"/>
      <c r="B114" s="1268" t="s">
        <v>1526</v>
      </c>
      <c r="C114" s="1268"/>
      <c r="D114" s="1268"/>
      <c r="E114" s="1268"/>
      <c r="F114" s="1268"/>
      <c r="G114" s="1299"/>
      <c r="H114" s="1048"/>
      <c r="I114" s="284"/>
      <c r="J114" s="284"/>
      <c r="K114" s="783"/>
      <c r="L114" s="259">
        <v>641651</v>
      </c>
      <c r="M114" s="333">
        <f>N114*0.7</f>
        <v>325.5</v>
      </c>
      <c r="N114" s="791">
        <v>465</v>
      </c>
      <c r="P114" s="114"/>
      <c r="Q114" s="114"/>
      <c r="R114" s="114"/>
    </row>
    <row r="115" spans="1:18" ht="27.75" customHeight="1" x14ac:dyDescent="0.2">
      <c r="A115" s="175"/>
      <c r="B115" s="1299" t="s">
        <v>1039</v>
      </c>
      <c r="C115" s="1300"/>
      <c r="D115" s="1300"/>
      <c r="E115" s="1300"/>
      <c r="F115" s="1300"/>
      <c r="G115" s="1300"/>
      <c r="H115" s="1048"/>
      <c r="I115" s="284"/>
      <c r="J115" s="284"/>
      <c r="K115" s="783"/>
      <c r="L115" s="259">
        <v>641460</v>
      </c>
      <c r="M115" s="333">
        <f>N115*0.7</f>
        <v>81.899999999999991</v>
      </c>
      <c r="N115" s="791">
        <v>117</v>
      </c>
      <c r="O115" s="1050"/>
      <c r="P115" s="51"/>
      <c r="Q115" s="114"/>
      <c r="R115" s="114"/>
    </row>
    <row r="116" spans="1:18" x14ac:dyDescent="0.2">
      <c r="A116" s="175"/>
      <c r="B116" s="1046"/>
      <c r="C116" s="1046"/>
      <c r="D116" s="1046"/>
      <c r="E116" s="1046"/>
      <c r="F116" s="1046"/>
      <c r="G116" s="1046"/>
      <c r="H116" s="1046"/>
      <c r="I116" s="284"/>
      <c r="J116" s="284"/>
      <c r="K116" s="783"/>
      <c r="L116" s="284"/>
      <c r="M116" s="326"/>
      <c r="N116" s="1047"/>
      <c r="O116" s="179"/>
    </row>
    <row r="117" spans="1:18" x14ac:dyDescent="0.2">
      <c r="A117" s="175"/>
      <c r="B117" s="175"/>
      <c r="C117" s="204"/>
      <c r="D117" s="175"/>
      <c r="E117" s="175"/>
      <c r="F117" s="175"/>
      <c r="G117" s="175"/>
      <c r="H117" s="175"/>
      <c r="I117" s="175"/>
      <c r="J117" s="175"/>
      <c r="K117" s="175"/>
      <c r="L117" s="176"/>
      <c r="M117" s="305"/>
      <c r="N117" s="306"/>
    </row>
    <row r="118" spans="1:18" x14ac:dyDescent="0.2">
      <c r="A118" s="175"/>
      <c r="B118" s="175"/>
      <c r="C118" s="204"/>
      <c r="D118" s="175"/>
      <c r="E118" s="175"/>
      <c r="F118" s="175"/>
      <c r="G118" s="175"/>
      <c r="H118" s="175"/>
      <c r="I118" s="175"/>
      <c r="J118" s="175"/>
      <c r="K118" s="175"/>
      <c r="L118" s="176"/>
      <c r="M118" s="305"/>
      <c r="N118" s="306"/>
    </row>
    <row r="119" spans="1:18" x14ac:dyDescent="0.2">
      <c r="A119" s="175"/>
      <c r="B119" s="215"/>
      <c r="C119" s="181"/>
      <c r="D119" s="181"/>
      <c r="E119" s="181"/>
      <c r="F119" s="181"/>
      <c r="G119" s="181"/>
      <c r="H119" s="181"/>
      <c r="I119" s="175"/>
      <c r="J119" s="175"/>
      <c r="K119" s="175"/>
      <c r="L119" s="176"/>
      <c r="M119" s="305"/>
      <c r="N119" s="306"/>
    </row>
    <row r="120" spans="1:18" x14ac:dyDescent="0.2">
      <c r="A120" s="175"/>
      <c r="B120" s="1232" t="s">
        <v>461</v>
      </c>
      <c r="C120" s="1232"/>
      <c r="D120" s="1232"/>
      <c r="E120" s="1232"/>
      <c r="F120" s="1232"/>
      <c r="G120" s="1232"/>
      <c r="H120" s="1232"/>
      <c r="I120" s="1232"/>
      <c r="J120" s="1232"/>
      <c r="K120" s="1232"/>
      <c r="L120" s="1232"/>
      <c r="M120" s="1232"/>
      <c r="N120" s="1232"/>
    </row>
    <row r="121" spans="1:18" x14ac:dyDescent="0.2">
      <c r="A121" s="175"/>
      <c r="B121" s="1080" t="s">
        <v>452</v>
      </c>
      <c r="C121" s="59"/>
      <c r="D121" s="268"/>
      <c r="E121" s="268"/>
      <c r="F121" s="268"/>
      <c r="G121" s="268"/>
      <c r="H121" s="60"/>
      <c r="I121" s="61"/>
      <c r="J121" s="61"/>
      <c r="K121" s="61"/>
      <c r="L121" s="61"/>
      <c r="M121" s="62"/>
      <c r="N121" s="62"/>
    </row>
    <row r="122" spans="1:18" x14ac:dyDescent="0.2">
      <c r="A122" s="175"/>
      <c r="B122" s="1080"/>
      <c r="C122" s="268"/>
      <c r="D122" s="268"/>
      <c r="E122" s="268"/>
      <c r="F122" s="268"/>
      <c r="G122" s="268"/>
      <c r="H122" s="60"/>
      <c r="I122" s="61"/>
      <c r="J122" s="61"/>
      <c r="K122" s="61"/>
      <c r="L122" s="61"/>
      <c r="M122" s="62"/>
      <c r="N122" s="62"/>
    </row>
    <row r="123" spans="1:18" x14ac:dyDescent="0.2">
      <c r="A123" s="175"/>
      <c r="B123" s="1080" t="s">
        <v>460</v>
      </c>
      <c r="C123" s="59"/>
      <c r="D123" s="60"/>
      <c r="E123" s="60"/>
      <c r="F123" s="60"/>
      <c r="G123" s="60"/>
      <c r="H123" s="60"/>
      <c r="I123" s="61"/>
      <c r="J123" s="61"/>
      <c r="K123" s="61"/>
      <c r="L123" s="61"/>
      <c r="M123" s="62"/>
      <c r="N123" s="62"/>
    </row>
    <row r="124" spans="1:18" x14ac:dyDescent="0.2">
      <c r="A124" s="175"/>
      <c r="B124" s="215"/>
      <c r="C124" s="216"/>
      <c r="D124" s="217"/>
      <c r="E124" s="217"/>
      <c r="F124" s="217"/>
      <c r="G124" s="217"/>
      <c r="H124" s="217"/>
      <c r="I124" s="218"/>
      <c r="J124" s="218"/>
      <c r="K124" s="218"/>
      <c r="L124" s="219"/>
      <c r="M124" s="308"/>
      <c r="N124" s="321"/>
    </row>
    <row r="125" spans="1:18" x14ac:dyDescent="0.2">
      <c r="A125" s="175"/>
      <c r="B125" s="215"/>
      <c r="C125" s="216"/>
      <c r="D125" s="217"/>
      <c r="E125" s="217"/>
      <c r="F125" s="217"/>
      <c r="G125" s="217"/>
      <c r="H125" s="218"/>
      <c r="I125" s="218"/>
      <c r="J125" s="218"/>
      <c r="K125" s="218"/>
      <c r="L125" s="219"/>
      <c r="M125" s="308"/>
      <c r="N125" s="321"/>
    </row>
    <row r="126" spans="1:18" x14ac:dyDescent="0.2">
      <c r="A126" s="175"/>
      <c r="B126" s="215"/>
      <c r="C126" s="216"/>
      <c r="D126" s="217"/>
      <c r="E126" s="217"/>
      <c r="F126" s="217"/>
      <c r="G126" s="217"/>
      <c r="H126" s="218"/>
      <c r="I126" s="218"/>
      <c r="J126" s="218"/>
      <c r="K126" s="218"/>
      <c r="L126" s="219"/>
      <c r="M126" s="308"/>
      <c r="N126" s="321"/>
    </row>
    <row r="127" spans="1:18" x14ac:dyDescent="0.2">
      <c r="A127" s="175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3"/>
      <c r="M127" s="308"/>
      <c r="N127" s="321"/>
    </row>
    <row r="128" spans="1:18" x14ac:dyDescent="0.2">
      <c r="A128" s="175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3"/>
      <c r="M128" s="308"/>
      <c r="N128" s="321"/>
    </row>
  </sheetData>
  <mergeCells count="68">
    <mergeCell ref="B32:H32"/>
    <mergeCell ref="G3:K3"/>
    <mergeCell ref="G4:K4"/>
    <mergeCell ref="G5:K5"/>
    <mergeCell ref="G6:K7"/>
    <mergeCell ref="B31:H31"/>
    <mergeCell ref="B61:H61"/>
    <mergeCell ref="B62:H62"/>
    <mergeCell ref="B63:H63"/>
    <mergeCell ref="B64:H64"/>
    <mergeCell ref="B65:H65"/>
    <mergeCell ref="B56:G56"/>
    <mergeCell ref="B33:H33"/>
    <mergeCell ref="B36:H36"/>
    <mergeCell ref="B37:H37"/>
    <mergeCell ref="B53:H53"/>
    <mergeCell ref="B42:H42"/>
    <mergeCell ref="B43:H43"/>
    <mergeCell ref="B44:H44"/>
    <mergeCell ref="B45:H45"/>
    <mergeCell ref="B67:H67"/>
    <mergeCell ref="B68:H68"/>
    <mergeCell ref="B71:H71"/>
    <mergeCell ref="B72:H72"/>
    <mergeCell ref="B66:H66"/>
    <mergeCell ref="B110:H110"/>
    <mergeCell ref="B112:H112"/>
    <mergeCell ref="B113:G113"/>
    <mergeCell ref="B82:H82"/>
    <mergeCell ref="B85:H85"/>
    <mergeCell ref="B86:H86"/>
    <mergeCell ref="B87:H87"/>
    <mergeCell ref="B88:H88"/>
    <mergeCell ref="B89:H89"/>
    <mergeCell ref="B90:H90"/>
    <mergeCell ref="B91:H91"/>
    <mergeCell ref="B94:H94"/>
    <mergeCell ref="B95:H95"/>
    <mergeCell ref="B96:H96"/>
    <mergeCell ref="B105:H105"/>
    <mergeCell ref="B106:H106"/>
    <mergeCell ref="B114:G114"/>
    <mergeCell ref="B115:G115"/>
    <mergeCell ref="B120:N120"/>
    <mergeCell ref="B34:H34"/>
    <mergeCell ref="B35:H35"/>
    <mergeCell ref="B38:H38"/>
    <mergeCell ref="B39:H39"/>
    <mergeCell ref="B40:H40"/>
    <mergeCell ref="B41:H41"/>
    <mergeCell ref="B46:H46"/>
    <mergeCell ref="B47:H47"/>
    <mergeCell ref="B48:H48"/>
    <mergeCell ref="B49:H49"/>
    <mergeCell ref="B108:H108"/>
    <mergeCell ref="B92:H92"/>
    <mergeCell ref="B93:H93"/>
    <mergeCell ref="B107:H107"/>
    <mergeCell ref="B78:H78"/>
    <mergeCell ref="B79:H79"/>
    <mergeCell ref="B73:H73"/>
    <mergeCell ref="B97:H97"/>
    <mergeCell ref="B98:H98"/>
    <mergeCell ref="B99:H99"/>
    <mergeCell ref="B100:H100"/>
    <mergeCell ref="B101:H101"/>
    <mergeCell ref="B74:H74"/>
    <mergeCell ref="B77:H77"/>
  </mergeCells>
  <pageMargins left="0.25" right="0.1" top="0.25" bottom="0.75" header="0.25" footer="0.25"/>
  <pageSetup scale="54" fitToHeight="3" orientation="portrait" r:id="rId1"/>
  <headerFooter alignWithMargins="0">
    <oddFooter>&amp;L&amp;"Verdana,Italic"Confidential Property of E-Z-GO Division of Textron Inc. &amp;R&amp;"Verdana,Italic"Page &amp;P</oddFooter>
  </headerFooter>
  <rowBreaks count="1" manualBreakCount="1">
    <brk id="80" max="1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155"/>
  <sheetViews>
    <sheetView topLeftCell="A97" zoomScaleNormal="100" zoomScaleSheetLayoutView="90" workbookViewId="0">
      <selection activeCell="M123" sqref="M123"/>
    </sheetView>
  </sheetViews>
  <sheetFormatPr defaultColWidth="9.109375" defaultRowHeight="12.6" x14ac:dyDescent="0.2"/>
  <cols>
    <col min="1" max="1" width="3.44140625" style="179" customWidth="1"/>
    <col min="2" max="7" width="9.109375" style="177"/>
    <col min="8" max="8" width="5" style="177" customWidth="1"/>
    <col min="9" max="10" width="9.6640625" style="177" customWidth="1"/>
    <col min="11" max="11" width="10.6640625" style="177" customWidth="1"/>
    <col min="12" max="12" width="20.5546875" style="178" bestFit="1" customWidth="1"/>
    <col min="13" max="13" width="12.6640625" style="323" customWidth="1"/>
    <col min="14" max="14" width="12.6640625" style="324" customWidth="1"/>
    <col min="15" max="15" width="9.109375" style="177"/>
    <col min="16" max="16" width="10.44140625" style="177" bestFit="1" customWidth="1"/>
    <col min="17" max="16384" width="9.109375" style="177"/>
  </cols>
  <sheetData>
    <row r="1" spans="1:14" x14ac:dyDescent="0.2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6"/>
      <c r="M1" s="305"/>
      <c r="N1" s="306"/>
    </row>
    <row r="2" spans="1:14" x14ac:dyDescent="0.2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M2" s="307"/>
      <c r="N2" s="232"/>
    </row>
    <row r="3" spans="1:14" ht="17.399999999999999" x14ac:dyDescent="0.3">
      <c r="A3" s="175"/>
      <c r="B3" s="175"/>
      <c r="C3" s="175"/>
      <c r="D3" s="175"/>
      <c r="E3" s="180"/>
      <c r="F3" s="180"/>
      <c r="G3" s="1322" t="s">
        <v>1262</v>
      </c>
      <c r="H3" s="1322"/>
      <c r="I3" s="1322"/>
      <c r="J3" s="1322"/>
      <c r="K3" s="1322"/>
      <c r="L3" s="176"/>
      <c r="M3" s="305"/>
      <c r="N3" s="306"/>
    </row>
    <row r="4" spans="1:14" ht="15" customHeight="1" x14ac:dyDescent="0.2">
      <c r="A4" s="175"/>
      <c r="B4" s="175"/>
      <c r="C4" s="175"/>
      <c r="D4" s="175"/>
      <c r="E4" s="181"/>
      <c r="F4" s="181"/>
      <c r="G4" s="1323" t="s">
        <v>528</v>
      </c>
      <c r="H4" s="1323"/>
      <c r="I4" s="1323"/>
      <c r="J4" s="1323"/>
      <c r="K4" s="1323"/>
      <c r="L4" s="183"/>
      <c r="M4" s="308"/>
      <c r="N4" s="309" t="s">
        <v>1</v>
      </c>
    </row>
    <row r="5" spans="1:14" ht="13.2" thickBot="1" x14ac:dyDescent="0.25">
      <c r="A5" s="175"/>
      <c r="B5" s="175"/>
      <c r="C5" s="175"/>
      <c r="D5" s="175"/>
      <c r="E5" s="184"/>
      <c r="F5" s="11"/>
      <c r="G5" s="1305" t="s">
        <v>966</v>
      </c>
      <c r="H5" s="1305"/>
      <c r="I5" s="1305"/>
      <c r="J5" s="1305"/>
      <c r="K5" s="1305"/>
      <c r="L5" s="183"/>
      <c r="M5" s="308"/>
      <c r="N5" s="309" t="s">
        <v>2</v>
      </c>
    </row>
    <row r="6" spans="1:14" ht="12.75" customHeight="1" x14ac:dyDescent="0.2">
      <c r="A6" s="175"/>
      <c r="B6" s="175"/>
      <c r="C6" s="175"/>
      <c r="D6" s="175"/>
      <c r="E6" s="182"/>
      <c r="F6" s="182"/>
      <c r="G6" s="1192" t="s">
        <v>967</v>
      </c>
      <c r="H6" s="1193"/>
      <c r="I6" s="1193"/>
      <c r="J6" s="1193"/>
      <c r="K6" s="1194"/>
      <c r="L6" s="267"/>
      <c r="M6" s="305"/>
      <c r="N6" s="306"/>
    </row>
    <row r="7" spans="1:14" ht="13.5" customHeight="1" thickBot="1" x14ac:dyDescent="0.25">
      <c r="A7" s="175"/>
      <c r="B7" s="175"/>
      <c r="C7" s="175"/>
      <c r="D7" s="175"/>
      <c r="E7" s="175"/>
      <c r="F7" s="175"/>
      <c r="G7" s="1195"/>
      <c r="H7" s="1196"/>
      <c r="I7" s="1196"/>
      <c r="J7" s="1196"/>
      <c r="K7" s="1197"/>
      <c r="L7" s="267"/>
      <c r="M7" s="305"/>
      <c r="N7" s="306"/>
    </row>
    <row r="8" spans="1:14" ht="24" customHeight="1" x14ac:dyDescent="0.2">
      <c r="B8" s="186" t="s">
        <v>1263</v>
      </c>
      <c r="C8" s="187"/>
      <c r="D8" s="187"/>
      <c r="E8" s="187"/>
      <c r="F8" s="187"/>
      <c r="G8" s="295"/>
      <c r="H8" s="295"/>
      <c r="I8" s="295"/>
      <c r="J8" s="295"/>
      <c r="K8" s="295"/>
      <c r="L8" s="296" t="s">
        <v>4</v>
      </c>
      <c r="M8" s="263" t="s">
        <v>455</v>
      </c>
      <c r="N8" s="310" t="s">
        <v>5</v>
      </c>
    </row>
    <row r="9" spans="1:14" x14ac:dyDescent="0.2">
      <c r="A9" s="175"/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6"/>
      <c r="M9" s="305"/>
      <c r="N9" s="305"/>
    </row>
    <row r="10" spans="1:14" x14ac:dyDescent="0.2">
      <c r="A10" s="175"/>
      <c r="B10" s="297" t="s">
        <v>1264</v>
      </c>
      <c r="C10" s="298"/>
      <c r="D10" s="298"/>
      <c r="E10" s="298"/>
      <c r="F10" s="298"/>
      <c r="G10" s="298"/>
      <c r="H10" s="298"/>
      <c r="I10" s="298"/>
      <c r="J10" s="298"/>
      <c r="K10" s="299"/>
      <c r="L10" s="300">
        <v>634182</v>
      </c>
      <c r="M10" s="311">
        <f>N10*0.7</f>
        <v>7531.2999999999993</v>
      </c>
      <c r="N10" s="311">
        <v>10759</v>
      </c>
    </row>
    <row r="11" spans="1:14" x14ac:dyDescent="0.2">
      <c r="A11" s="175"/>
      <c r="B11" s="188"/>
      <c r="C11" s="188"/>
      <c r="D11" s="188"/>
      <c r="E11" s="188"/>
      <c r="F11" s="188"/>
      <c r="G11" s="188"/>
      <c r="H11" s="188"/>
      <c r="I11" s="188"/>
      <c r="J11" s="188"/>
      <c r="K11" s="189"/>
      <c r="L11" s="190"/>
      <c r="M11" s="312"/>
      <c r="N11" s="313"/>
    </row>
    <row r="12" spans="1:14" x14ac:dyDescent="0.2">
      <c r="A12" s="175"/>
      <c r="B12" s="191" t="s">
        <v>7</v>
      </c>
      <c r="C12" s="175"/>
      <c r="D12" s="175"/>
      <c r="E12" s="175"/>
      <c r="F12" s="175"/>
      <c r="G12" s="175"/>
      <c r="H12" s="175"/>
      <c r="I12" s="175"/>
      <c r="J12" s="175"/>
      <c r="K12" s="175"/>
      <c r="L12" s="190"/>
      <c r="M12" s="312"/>
      <c r="N12" s="312"/>
    </row>
    <row r="13" spans="1:14" x14ac:dyDescent="0.2">
      <c r="A13" s="175"/>
      <c r="B13" s="192" t="s">
        <v>206</v>
      </c>
      <c r="C13" s="175"/>
      <c r="D13" s="193" t="s">
        <v>1266</v>
      </c>
      <c r="E13" s="175"/>
      <c r="F13" s="175"/>
      <c r="G13" s="175"/>
      <c r="H13" s="192"/>
      <c r="I13" s="192" t="s">
        <v>10</v>
      </c>
      <c r="J13" s="192"/>
      <c r="K13" s="194" t="s">
        <v>11</v>
      </c>
      <c r="L13" s="185"/>
      <c r="M13" s="314"/>
      <c r="N13" s="314"/>
    </row>
    <row r="14" spans="1:14" x14ac:dyDescent="0.2">
      <c r="A14" s="175"/>
      <c r="B14" s="192" t="s">
        <v>12</v>
      </c>
      <c r="C14" s="175"/>
      <c r="D14" s="196" t="s">
        <v>1267</v>
      </c>
      <c r="E14" s="175"/>
      <c r="F14" s="175"/>
      <c r="G14" s="175"/>
      <c r="H14" s="192"/>
      <c r="I14" s="192" t="s">
        <v>14</v>
      </c>
      <c r="J14" s="192"/>
      <c r="K14" s="194" t="s">
        <v>11</v>
      </c>
      <c r="L14" s="185"/>
      <c r="M14" s="314"/>
      <c r="N14" s="314"/>
    </row>
    <row r="15" spans="1:14" x14ac:dyDescent="0.2">
      <c r="A15" s="175"/>
      <c r="B15" s="192" t="s">
        <v>15</v>
      </c>
      <c r="C15" s="175"/>
      <c r="D15" s="193" t="s">
        <v>1268</v>
      </c>
      <c r="E15" s="175"/>
      <c r="F15" s="175"/>
      <c r="G15" s="175"/>
      <c r="H15" s="192"/>
      <c r="I15" s="192" t="s">
        <v>17</v>
      </c>
      <c r="J15" s="192"/>
      <c r="K15" s="194" t="s">
        <v>18</v>
      </c>
      <c r="L15" s="185"/>
      <c r="M15" s="314"/>
      <c r="N15" s="314"/>
    </row>
    <row r="16" spans="1:14" x14ac:dyDescent="0.2">
      <c r="A16" s="175"/>
      <c r="B16" s="192" t="s">
        <v>406</v>
      </c>
      <c r="C16" s="175"/>
      <c r="D16" s="193" t="s">
        <v>1269</v>
      </c>
      <c r="E16" s="175"/>
      <c r="F16" s="175"/>
      <c r="G16" s="175"/>
      <c r="H16" s="192"/>
      <c r="I16" s="192" t="s">
        <v>24</v>
      </c>
      <c r="J16" s="192"/>
      <c r="K16" s="193" t="s">
        <v>334</v>
      </c>
      <c r="L16" s="185"/>
      <c r="M16" s="314"/>
      <c r="N16" s="314"/>
    </row>
    <row r="17" spans="1:14" x14ac:dyDescent="0.2">
      <c r="A17" s="175"/>
      <c r="B17" s="192" t="s">
        <v>25</v>
      </c>
      <c r="C17" s="175"/>
      <c r="D17" s="194" t="s">
        <v>26</v>
      </c>
      <c r="E17" s="175"/>
      <c r="F17" s="175"/>
      <c r="G17" s="175"/>
      <c r="H17" s="192"/>
      <c r="I17" s="192" t="s">
        <v>329</v>
      </c>
      <c r="J17" s="192"/>
      <c r="K17" s="193" t="s">
        <v>1272</v>
      </c>
      <c r="L17" s="185"/>
      <c r="M17" s="314"/>
      <c r="N17" s="314"/>
    </row>
    <row r="18" spans="1:14" x14ac:dyDescent="0.2">
      <c r="A18" s="175"/>
      <c r="B18" s="192" t="s">
        <v>28</v>
      </c>
      <c r="C18" s="175"/>
      <c r="D18" s="193" t="s">
        <v>335</v>
      </c>
      <c r="E18" s="175"/>
      <c r="F18" s="175"/>
      <c r="G18" s="175"/>
      <c r="H18" s="192"/>
      <c r="I18" s="192" t="s">
        <v>27</v>
      </c>
      <c r="J18" s="192"/>
      <c r="K18" s="193" t="s">
        <v>262</v>
      </c>
      <c r="L18" s="185"/>
      <c r="M18" s="314"/>
      <c r="N18" s="314"/>
    </row>
    <row r="19" spans="1:14" x14ac:dyDescent="0.2">
      <c r="A19" s="175"/>
      <c r="B19" s="192" t="s">
        <v>22</v>
      </c>
      <c r="C19" s="182"/>
      <c r="D19" s="194" t="s">
        <v>1270</v>
      </c>
      <c r="E19" s="194"/>
      <c r="G19" s="185"/>
      <c r="H19" s="195"/>
      <c r="I19" s="192" t="s">
        <v>29</v>
      </c>
      <c r="J19" s="192"/>
      <c r="K19" s="194" t="s">
        <v>30</v>
      </c>
      <c r="L19" s="185"/>
      <c r="M19" s="314"/>
      <c r="N19" s="314"/>
    </row>
    <row r="20" spans="1:14" x14ac:dyDescent="0.2">
      <c r="A20" s="175"/>
      <c r="B20" s="192" t="s">
        <v>312</v>
      </c>
      <c r="C20" s="182"/>
      <c r="D20" s="194" t="s">
        <v>1271</v>
      </c>
      <c r="E20" s="175"/>
      <c r="F20" s="175"/>
      <c r="G20" s="175"/>
      <c r="H20" s="192"/>
      <c r="I20" s="192" t="s">
        <v>228</v>
      </c>
      <c r="J20" s="192"/>
      <c r="K20" s="193" t="s">
        <v>1273</v>
      </c>
      <c r="L20" s="185"/>
      <c r="M20" s="314"/>
      <c r="N20" s="314"/>
    </row>
    <row r="21" spans="1:14" x14ac:dyDescent="0.2">
      <c r="A21" s="175"/>
      <c r="B21" s="192"/>
      <c r="C21" s="175"/>
      <c r="D21" s="193"/>
      <c r="E21" s="175"/>
      <c r="F21" s="175"/>
      <c r="G21" s="175"/>
      <c r="H21" s="175"/>
      <c r="I21" s="175"/>
      <c r="J21" s="175"/>
      <c r="K21" s="176"/>
      <c r="L21" s="185"/>
      <c r="M21" s="314"/>
      <c r="N21" s="314"/>
    </row>
    <row r="22" spans="1:14" x14ac:dyDescent="0.2">
      <c r="A22" s="175"/>
      <c r="B22" s="297" t="s">
        <v>1265</v>
      </c>
      <c r="C22" s="298"/>
      <c r="D22" s="298"/>
      <c r="E22" s="298"/>
      <c r="F22" s="298"/>
      <c r="G22" s="298"/>
      <c r="H22" s="298"/>
      <c r="I22" s="298"/>
      <c r="J22" s="298"/>
      <c r="K22" s="299"/>
      <c r="L22" s="300">
        <v>637718</v>
      </c>
      <c r="M22" s="311">
        <f>N22*0.7</f>
        <v>7769.9999999999991</v>
      </c>
      <c r="N22" s="311">
        <v>11100</v>
      </c>
    </row>
    <row r="23" spans="1:14" x14ac:dyDescent="0.2">
      <c r="A23" s="175"/>
      <c r="B23" s="188"/>
      <c r="C23" s="188"/>
      <c r="D23" s="188"/>
      <c r="E23" s="188"/>
      <c r="F23" s="188"/>
      <c r="G23" s="188"/>
      <c r="H23" s="188"/>
      <c r="I23" s="188"/>
      <c r="J23" s="188"/>
      <c r="K23" s="189"/>
      <c r="L23" s="190"/>
      <c r="M23" s="312"/>
      <c r="N23" s="312"/>
    </row>
    <row r="24" spans="1:14" x14ac:dyDescent="0.2">
      <c r="A24" s="175"/>
      <c r="B24" s="191" t="s">
        <v>7</v>
      </c>
      <c r="C24" s="175"/>
      <c r="D24" s="175"/>
      <c r="E24" s="175"/>
      <c r="F24" s="175"/>
      <c r="G24" s="175"/>
      <c r="H24" s="175"/>
      <c r="I24" s="175"/>
      <c r="J24" s="175"/>
      <c r="K24" s="176"/>
      <c r="L24" s="190"/>
      <c r="M24" s="312"/>
      <c r="N24" s="312"/>
    </row>
    <row r="25" spans="1:14" x14ac:dyDescent="0.2">
      <c r="A25" s="175"/>
      <c r="B25" s="192" t="s">
        <v>206</v>
      </c>
      <c r="C25" s="175"/>
      <c r="D25" s="193" t="s">
        <v>1266</v>
      </c>
      <c r="E25" s="175"/>
      <c r="F25" s="175"/>
      <c r="G25" s="175"/>
      <c r="H25" s="192"/>
      <c r="I25" s="192" t="s">
        <v>10</v>
      </c>
      <c r="J25" s="192"/>
      <c r="K25" s="194" t="s">
        <v>11</v>
      </c>
      <c r="L25" s="1022"/>
      <c r="M25" s="314"/>
      <c r="N25" s="314"/>
    </row>
    <row r="26" spans="1:14" x14ac:dyDescent="0.2">
      <c r="A26" s="175"/>
      <c r="B26" s="192" t="s">
        <v>12</v>
      </c>
      <c r="C26" s="175"/>
      <c r="D26" s="196" t="s">
        <v>1267</v>
      </c>
      <c r="E26" s="175"/>
      <c r="F26" s="175"/>
      <c r="G26" s="175"/>
      <c r="H26" s="192"/>
      <c r="I26" s="192" t="s">
        <v>14</v>
      </c>
      <c r="J26" s="192"/>
      <c r="K26" s="194" t="s">
        <v>11</v>
      </c>
      <c r="L26" s="1022"/>
      <c r="M26" s="314"/>
      <c r="N26" s="314"/>
    </row>
    <row r="27" spans="1:14" x14ac:dyDescent="0.2">
      <c r="A27" s="175"/>
      <c r="B27" s="192" t="s">
        <v>15</v>
      </c>
      <c r="C27" s="175"/>
      <c r="D27" s="193" t="s">
        <v>1268</v>
      </c>
      <c r="E27" s="175"/>
      <c r="F27" s="175"/>
      <c r="G27" s="175"/>
      <c r="H27" s="192"/>
      <c r="I27" s="192" t="s">
        <v>17</v>
      </c>
      <c r="J27" s="192"/>
      <c r="K27" s="194" t="s">
        <v>18</v>
      </c>
      <c r="L27" s="1022"/>
      <c r="M27" s="314"/>
      <c r="N27" s="314"/>
    </row>
    <row r="28" spans="1:14" x14ac:dyDescent="0.2">
      <c r="A28" s="175"/>
      <c r="B28" s="192" t="s">
        <v>406</v>
      </c>
      <c r="C28" s="175"/>
      <c r="D28" s="193" t="s">
        <v>1269</v>
      </c>
      <c r="E28" s="175"/>
      <c r="F28" s="175"/>
      <c r="G28" s="175"/>
      <c r="H28" s="192"/>
      <c r="I28" s="192" t="s">
        <v>24</v>
      </c>
      <c r="J28" s="192"/>
      <c r="K28" s="193" t="s">
        <v>1274</v>
      </c>
      <c r="L28" s="1022"/>
      <c r="M28" s="314"/>
      <c r="N28" s="314"/>
    </row>
    <row r="29" spans="1:14" x14ac:dyDescent="0.2">
      <c r="A29" s="175"/>
      <c r="B29" s="192" t="s">
        <v>25</v>
      </c>
      <c r="C29" s="175"/>
      <c r="D29" s="194" t="s">
        <v>26</v>
      </c>
      <c r="E29" s="175"/>
      <c r="F29" s="175"/>
      <c r="G29" s="175"/>
      <c r="H29" s="192"/>
      <c r="I29" s="192" t="s">
        <v>329</v>
      </c>
      <c r="J29" s="192"/>
      <c r="K29" s="193" t="s">
        <v>1275</v>
      </c>
      <c r="L29" s="1022"/>
      <c r="M29" s="314"/>
      <c r="N29" s="314"/>
    </row>
    <row r="30" spans="1:14" x14ac:dyDescent="0.2">
      <c r="A30" s="175"/>
      <c r="B30" s="192" t="s">
        <v>28</v>
      </c>
      <c r="C30" s="175"/>
      <c r="D30" s="193" t="s">
        <v>335</v>
      </c>
      <c r="E30" s="175"/>
      <c r="F30" s="175"/>
      <c r="G30" s="175"/>
      <c r="H30" s="192"/>
      <c r="I30" s="192" t="s">
        <v>27</v>
      </c>
      <c r="J30" s="192"/>
      <c r="K30" s="193" t="s">
        <v>262</v>
      </c>
      <c r="L30" s="1022"/>
      <c r="M30" s="314"/>
      <c r="N30" s="314"/>
    </row>
    <row r="31" spans="1:14" x14ac:dyDescent="0.2">
      <c r="A31" s="175"/>
      <c r="B31" s="192" t="s">
        <v>22</v>
      </c>
      <c r="C31" s="182"/>
      <c r="D31" s="194" t="s">
        <v>1270</v>
      </c>
      <c r="E31" s="194"/>
      <c r="G31" s="1022"/>
      <c r="H31" s="195"/>
      <c r="I31" s="192" t="s">
        <v>29</v>
      </c>
      <c r="J31" s="192"/>
      <c r="K31" s="194" t="s">
        <v>1276</v>
      </c>
      <c r="L31" s="1022"/>
      <c r="M31" s="314"/>
      <c r="N31" s="314"/>
    </row>
    <row r="32" spans="1:14" x14ac:dyDescent="0.2">
      <c r="A32" s="175"/>
      <c r="B32" s="192" t="s">
        <v>312</v>
      </c>
      <c r="C32" s="182"/>
      <c r="D32" s="194" t="s">
        <v>1271</v>
      </c>
      <c r="E32" s="175"/>
      <c r="F32" s="175"/>
      <c r="G32" s="175"/>
      <c r="H32" s="192"/>
      <c r="I32" s="192" t="s">
        <v>228</v>
      </c>
      <c r="J32" s="192"/>
      <c r="K32" s="193" t="s">
        <v>1277</v>
      </c>
      <c r="L32" s="1022"/>
      <c r="M32" s="314"/>
      <c r="N32" s="314"/>
    </row>
    <row r="33" spans="1:14" x14ac:dyDescent="0.2">
      <c r="A33" s="175"/>
      <c r="B33" s="197"/>
      <c r="C33" s="175"/>
      <c r="D33" s="193"/>
      <c r="E33" s="175"/>
      <c r="F33" s="175"/>
      <c r="G33" s="175"/>
      <c r="H33" s="192"/>
      <c r="I33" s="198"/>
      <c r="J33" s="198"/>
      <c r="K33" s="194"/>
      <c r="L33" s="185"/>
      <c r="M33" s="314"/>
      <c r="N33" s="314"/>
    </row>
    <row r="34" spans="1:14" x14ac:dyDescent="0.2">
      <c r="A34" s="175"/>
      <c r="B34" s="197" t="s">
        <v>170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6"/>
      <c r="M34" s="305"/>
      <c r="N34" s="306"/>
    </row>
    <row r="35" spans="1:14" x14ac:dyDescent="0.2">
      <c r="A35" s="175"/>
      <c r="B35" s="193" t="s">
        <v>45</v>
      </c>
      <c r="C35" s="175"/>
      <c r="D35" s="175"/>
      <c r="E35" s="175"/>
      <c r="F35" s="175"/>
      <c r="G35" s="175"/>
      <c r="H35" s="175"/>
      <c r="I35" s="175"/>
      <c r="J35" s="175"/>
      <c r="K35" s="175"/>
      <c r="L35" s="176"/>
      <c r="M35" s="305"/>
      <c r="N35" s="306"/>
    </row>
    <row r="36" spans="1:14" ht="6" customHeight="1" x14ac:dyDescent="0.2">
      <c r="A36" s="175"/>
      <c r="B36" s="193"/>
      <c r="C36" s="175"/>
      <c r="D36" s="175"/>
      <c r="E36" s="175"/>
      <c r="F36" s="175"/>
      <c r="G36" s="175"/>
      <c r="H36" s="175"/>
      <c r="I36" s="175"/>
      <c r="J36" s="175"/>
      <c r="K36" s="175"/>
      <c r="L36" s="176"/>
      <c r="M36" s="305"/>
      <c r="N36" s="306"/>
    </row>
    <row r="37" spans="1:14" ht="26.25" customHeight="1" x14ac:dyDescent="0.2">
      <c r="A37" s="175"/>
      <c r="B37" s="199" t="s">
        <v>46</v>
      </c>
      <c r="C37" s="187"/>
      <c r="D37" s="187"/>
      <c r="E37" s="187"/>
      <c r="F37" s="187"/>
      <c r="G37" s="187"/>
      <c r="H37" s="304"/>
      <c r="I37" s="883" t="s">
        <v>1282</v>
      </c>
      <c r="J37" s="246" t="s">
        <v>1283</v>
      </c>
      <c r="K37" s="884"/>
      <c r="L37" s="562" t="s">
        <v>47</v>
      </c>
      <c r="M37" s="536" t="s">
        <v>455</v>
      </c>
      <c r="N37" s="310" t="s">
        <v>5</v>
      </c>
    </row>
    <row r="38" spans="1:14" ht="7.5" customHeight="1" x14ac:dyDescent="0.2">
      <c r="A38" s="175"/>
      <c r="B38" s="200"/>
      <c r="C38" s="201"/>
      <c r="D38" s="201"/>
      <c r="E38" s="201"/>
      <c r="F38" s="201"/>
      <c r="G38" s="201"/>
      <c r="H38" s="202"/>
      <c r="I38" s="202"/>
      <c r="J38" s="202"/>
      <c r="K38" s="202"/>
      <c r="L38" s="203"/>
      <c r="M38" s="315"/>
      <c r="N38" s="315"/>
    </row>
    <row r="39" spans="1:14" x14ac:dyDescent="0.2">
      <c r="A39" s="175"/>
      <c r="B39" s="206"/>
      <c r="C39" s="207"/>
      <c r="D39" s="207"/>
      <c r="E39" s="207"/>
      <c r="F39" s="207"/>
      <c r="G39" s="207"/>
      <c r="H39" s="207"/>
      <c r="I39" s="207"/>
      <c r="J39" s="207"/>
      <c r="K39" s="207"/>
      <c r="L39" s="208"/>
      <c r="M39" s="316"/>
      <c r="N39" s="317"/>
    </row>
    <row r="40" spans="1:14" x14ac:dyDescent="0.2">
      <c r="A40" s="175"/>
      <c r="B40" s="209" t="s">
        <v>313</v>
      </c>
      <c r="C40" s="201"/>
      <c r="D40" s="201"/>
      <c r="E40" s="201"/>
      <c r="F40" s="201"/>
      <c r="G40" s="201"/>
      <c r="H40" s="201"/>
      <c r="I40" s="201"/>
      <c r="J40" s="201"/>
      <c r="K40" s="201"/>
      <c r="L40" s="210"/>
      <c r="M40" s="318"/>
      <c r="N40" s="319"/>
    </row>
    <row r="41" spans="1:14" x14ac:dyDescent="0.2">
      <c r="A41" s="175"/>
      <c r="B41" s="197"/>
      <c r="C41" s="191" t="s">
        <v>61</v>
      </c>
      <c r="D41" s="175"/>
      <c r="E41" s="175"/>
      <c r="F41" s="175"/>
      <c r="G41" s="175"/>
      <c r="H41" s="185"/>
      <c r="I41" s="185"/>
      <c r="J41" s="185"/>
      <c r="K41" s="185"/>
      <c r="L41" s="176"/>
      <c r="M41" s="305"/>
      <c r="N41" s="305"/>
    </row>
    <row r="42" spans="1:14" x14ac:dyDescent="0.2">
      <c r="A42" s="175"/>
      <c r="B42" s="1254" t="s">
        <v>1278</v>
      </c>
      <c r="C42" s="1254"/>
      <c r="D42" s="1254"/>
      <c r="E42" s="1254"/>
      <c r="F42" s="1254"/>
      <c r="G42" s="1254"/>
      <c r="H42" s="1254"/>
      <c r="I42" s="302" t="s">
        <v>51</v>
      </c>
      <c r="J42" s="302" t="s">
        <v>51</v>
      </c>
      <c r="K42" s="285"/>
      <c r="L42" s="303"/>
      <c r="M42" s="334" t="s">
        <v>52</v>
      </c>
      <c r="N42" s="334" t="s">
        <v>52</v>
      </c>
    </row>
    <row r="43" spans="1:14" x14ac:dyDescent="0.2">
      <c r="A43" s="175"/>
      <c r="B43" s="1331" t="s">
        <v>1279</v>
      </c>
      <c r="C43" s="1332"/>
      <c r="D43" s="1332"/>
      <c r="E43" s="1332"/>
      <c r="F43" s="1332"/>
      <c r="G43" s="1332"/>
      <c r="H43" s="1333"/>
      <c r="I43" s="1018" t="s">
        <v>51</v>
      </c>
      <c r="J43" s="1018" t="s">
        <v>51</v>
      </c>
      <c r="K43" s="285"/>
      <c r="L43" s="1019"/>
      <c r="M43" s="1021">
        <v>0</v>
      </c>
      <c r="N43" s="1021">
        <v>0</v>
      </c>
    </row>
    <row r="44" spans="1:14" ht="13.2" x14ac:dyDescent="0.25">
      <c r="A44" s="175"/>
      <c r="B44" s="1338" t="s">
        <v>1096</v>
      </c>
      <c r="C44" s="1339"/>
      <c r="D44" s="1339"/>
      <c r="E44" s="1339"/>
      <c r="F44" s="1339"/>
      <c r="G44" s="1339"/>
      <c r="H44" s="1340"/>
      <c r="I44" s="1018" t="s">
        <v>51</v>
      </c>
      <c r="J44" s="1018" t="s">
        <v>51</v>
      </c>
      <c r="K44" s="285"/>
      <c r="L44" s="1020"/>
      <c r="M44" s="1034">
        <f>N44*0.7</f>
        <v>315</v>
      </c>
      <c r="N44" s="1034">
        <v>450</v>
      </c>
    </row>
    <row r="45" spans="1:14" x14ac:dyDescent="0.2">
      <c r="A45" s="175"/>
      <c r="B45" s="783"/>
      <c r="C45" s="282"/>
      <c r="D45" s="283"/>
      <c r="E45" s="283"/>
      <c r="F45" s="283"/>
      <c r="G45" s="283"/>
      <c r="H45" s="285"/>
      <c r="I45" s="285"/>
      <c r="J45" s="285"/>
      <c r="K45" s="285"/>
      <c r="L45" s="284"/>
      <c r="M45" s="326"/>
      <c r="N45" s="326"/>
    </row>
    <row r="46" spans="1:14" x14ac:dyDescent="0.2">
      <c r="A46" s="175"/>
      <c r="B46" s="784"/>
      <c r="C46" s="785" t="s">
        <v>65</v>
      </c>
      <c r="D46" s="283"/>
      <c r="E46" s="283"/>
      <c r="F46" s="283"/>
      <c r="G46" s="283"/>
      <c r="H46" s="285"/>
      <c r="I46" s="285"/>
      <c r="J46" s="285"/>
      <c r="K46" s="285"/>
      <c r="L46" s="284"/>
      <c r="M46" s="326"/>
      <c r="N46" s="326"/>
    </row>
    <row r="47" spans="1:14" x14ac:dyDescent="0.2">
      <c r="A47" s="175"/>
      <c r="B47" s="1254" t="s">
        <v>214</v>
      </c>
      <c r="C47" s="1254"/>
      <c r="D47" s="1254"/>
      <c r="E47" s="1254"/>
      <c r="F47" s="1254"/>
      <c r="G47" s="1254"/>
      <c r="H47" s="1254"/>
      <c r="I47" s="301" t="s">
        <v>51</v>
      </c>
      <c r="J47" s="301" t="s">
        <v>51</v>
      </c>
      <c r="K47" s="285"/>
      <c r="L47" s="259" t="s">
        <v>71</v>
      </c>
      <c r="M47" s="333" t="s">
        <v>52</v>
      </c>
      <c r="N47" s="333" t="s">
        <v>52</v>
      </c>
    </row>
    <row r="48" spans="1:14" x14ac:dyDescent="0.2">
      <c r="A48" s="175"/>
      <c r="B48" s="1319" t="s">
        <v>68</v>
      </c>
      <c r="C48" s="1320"/>
      <c r="D48" s="1320"/>
      <c r="E48" s="1320"/>
      <c r="F48" s="1320"/>
      <c r="G48" s="1320"/>
      <c r="H48" s="1321"/>
      <c r="I48" s="301" t="s">
        <v>51</v>
      </c>
      <c r="J48" s="301" t="s">
        <v>51</v>
      </c>
      <c r="K48" s="285"/>
      <c r="L48" s="259" t="s">
        <v>69</v>
      </c>
      <c r="M48" s="333">
        <f>N48*0.7</f>
        <v>53.199999999999996</v>
      </c>
      <c r="N48" s="333">
        <v>76</v>
      </c>
    </row>
    <row r="49" spans="1:16" x14ac:dyDescent="0.2">
      <c r="A49" s="175"/>
      <c r="B49" s="1088"/>
      <c r="C49" s="1088"/>
      <c r="D49" s="1088"/>
      <c r="E49" s="1088"/>
      <c r="F49" s="1088"/>
      <c r="G49" s="1088"/>
      <c r="H49" s="1088"/>
      <c r="I49" s="813"/>
      <c r="J49" s="813"/>
      <c r="K49" s="205"/>
      <c r="L49" s="53"/>
      <c r="M49" s="843"/>
      <c r="N49" s="843"/>
    </row>
    <row r="50" spans="1:16" x14ac:dyDescent="0.2">
      <c r="A50" s="175"/>
      <c r="B50" s="1113" t="s">
        <v>48</v>
      </c>
      <c r="C50" s="283"/>
      <c r="D50" s="283"/>
      <c r="E50" s="283"/>
      <c r="F50" s="283"/>
      <c r="G50" s="283"/>
      <c r="H50" s="283"/>
      <c r="I50" s="175"/>
      <c r="J50" s="175"/>
      <c r="K50" s="175"/>
      <c r="L50" s="176"/>
      <c r="M50" s="305"/>
      <c r="N50" s="306"/>
    </row>
    <row r="51" spans="1:16" x14ac:dyDescent="0.2">
      <c r="A51" s="175"/>
      <c r="B51" s="784"/>
      <c r="C51" s="785" t="s">
        <v>173</v>
      </c>
      <c r="D51" s="283"/>
      <c r="E51" s="283"/>
      <c r="F51" s="283"/>
      <c r="G51" s="283"/>
      <c r="H51" s="285"/>
      <c r="I51" s="813"/>
      <c r="J51" s="813"/>
      <c r="K51" s="813"/>
      <c r="L51" s="176"/>
      <c r="M51" s="305"/>
      <c r="N51" s="305"/>
    </row>
    <row r="52" spans="1:16" x14ac:dyDescent="0.2">
      <c r="A52" s="175"/>
      <c r="B52" s="1254" t="s">
        <v>175</v>
      </c>
      <c r="C52" s="1254"/>
      <c r="D52" s="1254"/>
      <c r="E52" s="1254"/>
      <c r="F52" s="1254"/>
      <c r="G52" s="1254"/>
      <c r="H52" s="1254"/>
      <c r="I52" s="301" t="s">
        <v>528</v>
      </c>
      <c r="J52" s="301" t="s">
        <v>51</v>
      </c>
      <c r="K52" s="285"/>
      <c r="L52" s="259">
        <v>607253</v>
      </c>
      <c r="M52" s="333">
        <f>N52*0.7</f>
        <v>178.5</v>
      </c>
      <c r="N52" s="333">
        <v>255</v>
      </c>
    </row>
    <row r="53" spans="1:16" x14ac:dyDescent="0.2">
      <c r="A53" s="175"/>
      <c r="B53" s="1254" t="s">
        <v>1281</v>
      </c>
      <c r="C53" s="1254"/>
      <c r="D53" s="1254"/>
      <c r="E53" s="1254"/>
      <c r="F53" s="1254"/>
      <c r="G53" s="1254"/>
      <c r="H53" s="1254"/>
      <c r="I53" s="301" t="s">
        <v>51</v>
      </c>
      <c r="J53" s="301" t="s">
        <v>528</v>
      </c>
      <c r="K53" s="285"/>
      <c r="L53" s="259" t="s">
        <v>1280</v>
      </c>
      <c r="M53" s="333" t="s">
        <v>52</v>
      </c>
      <c r="N53" s="333" t="s">
        <v>52</v>
      </c>
    </row>
    <row r="54" spans="1:16" x14ac:dyDescent="0.2">
      <c r="A54" s="175"/>
      <c r="B54" s="1254" t="s">
        <v>177</v>
      </c>
      <c r="C54" s="1254"/>
      <c r="D54" s="1254"/>
      <c r="E54" s="1254"/>
      <c r="F54" s="1254"/>
      <c r="G54" s="1254"/>
      <c r="H54" s="1254"/>
      <c r="I54" s="301" t="s">
        <v>528</v>
      </c>
      <c r="J54" s="301" t="s">
        <v>51</v>
      </c>
      <c r="K54" s="285"/>
      <c r="L54" s="259">
        <v>605664</v>
      </c>
      <c r="M54" s="333" t="s">
        <v>52</v>
      </c>
      <c r="N54" s="333" t="s">
        <v>52</v>
      </c>
    </row>
    <row r="55" spans="1:16" x14ac:dyDescent="0.2">
      <c r="A55" s="175"/>
      <c r="B55" s="1254" t="s">
        <v>1284</v>
      </c>
      <c r="C55" s="1254"/>
      <c r="D55" s="1254"/>
      <c r="E55" s="1254"/>
      <c r="F55" s="1254"/>
      <c r="G55" s="1254"/>
      <c r="H55" s="1254"/>
      <c r="I55" s="301" t="s">
        <v>51</v>
      </c>
      <c r="J55" s="301" t="s">
        <v>528</v>
      </c>
      <c r="K55" s="285"/>
      <c r="L55" s="259" t="s">
        <v>1285</v>
      </c>
      <c r="M55" s="333">
        <f>N55*0.7</f>
        <v>70.699999999999989</v>
      </c>
      <c r="N55" s="333">
        <v>101</v>
      </c>
    </row>
    <row r="56" spans="1:16" x14ac:dyDescent="0.2">
      <c r="A56" s="175"/>
      <c r="B56" s="1254" t="s">
        <v>1286</v>
      </c>
      <c r="C56" s="1254"/>
      <c r="D56" s="1254"/>
      <c r="E56" s="1254"/>
      <c r="F56" s="1254"/>
      <c r="G56" s="1254"/>
      <c r="H56" s="1254"/>
      <c r="I56" s="301" t="s">
        <v>51</v>
      </c>
      <c r="J56" s="301" t="s">
        <v>528</v>
      </c>
      <c r="K56" s="285"/>
      <c r="L56" s="259" t="s">
        <v>1287</v>
      </c>
      <c r="M56" s="333">
        <v>0</v>
      </c>
      <c r="N56" s="333">
        <v>0</v>
      </c>
    </row>
    <row r="57" spans="1:16" x14ac:dyDescent="0.2">
      <c r="A57" s="175"/>
      <c r="B57" s="1254" t="s">
        <v>1288</v>
      </c>
      <c r="C57" s="1254"/>
      <c r="D57" s="1254"/>
      <c r="E57" s="1254"/>
      <c r="F57" s="1254"/>
      <c r="G57" s="1254"/>
      <c r="H57" s="1254"/>
      <c r="I57" s="301" t="s">
        <v>51</v>
      </c>
      <c r="J57" s="301" t="s">
        <v>528</v>
      </c>
      <c r="K57" s="285"/>
      <c r="L57" s="259" t="s">
        <v>1289</v>
      </c>
      <c r="M57" s="333">
        <v>0</v>
      </c>
      <c r="N57" s="333">
        <v>0</v>
      </c>
    </row>
    <row r="58" spans="1:16" x14ac:dyDescent="0.2">
      <c r="A58" s="175"/>
      <c r="B58" s="1254" t="s">
        <v>1290</v>
      </c>
      <c r="C58" s="1254"/>
      <c r="D58" s="1254"/>
      <c r="E58" s="1254"/>
      <c r="F58" s="1254"/>
      <c r="G58" s="1254"/>
      <c r="H58" s="1254"/>
      <c r="I58" s="301" t="s">
        <v>528</v>
      </c>
      <c r="J58" s="301" t="s">
        <v>51</v>
      </c>
      <c r="K58" s="285"/>
      <c r="L58" s="259">
        <v>605624</v>
      </c>
      <c r="M58" s="333">
        <v>0</v>
      </c>
      <c r="N58" s="333">
        <v>0</v>
      </c>
    </row>
    <row r="59" spans="1:16" x14ac:dyDescent="0.2">
      <c r="A59" s="175"/>
      <c r="B59" s="1088"/>
      <c r="C59" s="1088"/>
      <c r="D59" s="1088"/>
      <c r="E59" s="1088"/>
      <c r="F59" s="1088"/>
      <c r="G59" s="1088"/>
      <c r="H59" s="1088"/>
      <c r="I59" s="285"/>
      <c r="J59" s="285"/>
      <c r="K59" s="285"/>
      <c r="L59" s="284"/>
      <c r="M59" s="1035"/>
      <c r="N59" s="1035"/>
    </row>
    <row r="60" spans="1:16" x14ac:dyDescent="0.2">
      <c r="A60" s="175"/>
      <c r="B60" s="765"/>
      <c r="C60" s="765"/>
      <c r="D60" s="765"/>
      <c r="E60" s="765"/>
      <c r="F60" s="765"/>
      <c r="G60" s="765"/>
      <c r="H60" s="765"/>
      <c r="I60" s="765"/>
      <c r="J60" s="765"/>
      <c r="K60" s="765" t="s">
        <v>528</v>
      </c>
      <c r="L60" s="765"/>
      <c r="M60" s="161"/>
      <c r="N60" s="161"/>
      <c r="O60" s="766"/>
      <c r="P60" s="767"/>
    </row>
    <row r="61" spans="1:16" ht="27" customHeight="1" x14ac:dyDescent="0.2">
      <c r="A61" s="175"/>
      <c r="B61" s="199" t="s">
        <v>46</v>
      </c>
      <c r="C61" s="187"/>
      <c r="D61" s="187"/>
      <c r="E61" s="187"/>
      <c r="F61" s="187"/>
      <c r="G61" s="187"/>
      <c r="H61" s="304"/>
      <c r="I61" s="883" t="s">
        <v>1282</v>
      </c>
      <c r="J61" s="246" t="s">
        <v>1283</v>
      </c>
      <c r="K61" s="884"/>
      <c r="L61" s="562" t="s">
        <v>47</v>
      </c>
      <c r="M61" s="536" t="s">
        <v>455</v>
      </c>
      <c r="N61" s="310" t="s">
        <v>5</v>
      </c>
    </row>
    <row r="62" spans="1:16" x14ac:dyDescent="0.2">
      <c r="A62" s="175"/>
      <c r="B62" s="212"/>
      <c r="C62" s="204"/>
      <c r="D62" s="175"/>
      <c r="E62" s="175"/>
      <c r="F62" s="175"/>
      <c r="G62" s="175"/>
      <c r="H62" s="185"/>
      <c r="I62" s="185"/>
      <c r="J62" s="185"/>
      <c r="K62" s="185"/>
      <c r="L62" s="176"/>
      <c r="M62" s="305"/>
      <c r="N62" s="305"/>
    </row>
    <row r="63" spans="1:16" x14ac:dyDescent="0.2">
      <c r="A63" s="175"/>
      <c r="B63" s="209" t="s">
        <v>317</v>
      </c>
      <c r="C63" s="201"/>
      <c r="D63" s="201"/>
      <c r="E63" s="201"/>
      <c r="F63" s="201"/>
      <c r="G63" s="201"/>
      <c r="H63" s="201"/>
      <c r="I63" s="201"/>
      <c r="J63" s="201"/>
      <c r="K63" s="201"/>
      <c r="L63" s="210"/>
      <c r="M63" s="318"/>
      <c r="N63" s="319"/>
    </row>
    <row r="64" spans="1:16" x14ac:dyDescent="0.2">
      <c r="A64" s="175"/>
      <c r="B64" s="1254" t="s">
        <v>371</v>
      </c>
      <c r="C64" s="1254"/>
      <c r="D64" s="1254"/>
      <c r="E64" s="1254"/>
      <c r="F64" s="1254"/>
      <c r="G64" s="1254"/>
      <c r="H64" s="1254"/>
      <c r="I64" s="301" t="s">
        <v>51</v>
      </c>
      <c r="J64" s="301" t="s">
        <v>51</v>
      </c>
      <c r="K64" s="285"/>
      <c r="L64" s="259" t="s">
        <v>372</v>
      </c>
      <c r="M64" s="333">
        <f t="shared" ref="M64:M72" si="0">N64*0.7</f>
        <v>66.5</v>
      </c>
      <c r="N64" s="333">
        <v>95</v>
      </c>
    </row>
    <row r="65" spans="1:14" x14ac:dyDescent="0.2">
      <c r="A65" s="175"/>
      <c r="B65" s="1254" t="s">
        <v>374</v>
      </c>
      <c r="C65" s="1254"/>
      <c r="D65" s="1254"/>
      <c r="E65" s="1254"/>
      <c r="F65" s="1254"/>
      <c r="G65" s="1254"/>
      <c r="H65" s="1254"/>
      <c r="I65" s="301" t="s">
        <v>51</v>
      </c>
      <c r="J65" s="301" t="s">
        <v>51</v>
      </c>
      <c r="K65" s="285"/>
      <c r="L65" s="259" t="s">
        <v>375</v>
      </c>
      <c r="M65" s="333">
        <f t="shared" si="0"/>
        <v>73.5</v>
      </c>
      <c r="N65" s="333">
        <v>105</v>
      </c>
    </row>
    <row r="66" spans="1:14" x14ac:dyDescent="0.2">
      <c r="A66" s="175"/>
      <c r="B66" s="1254" t="s">
        <v>376</v>
      </c>
      <c r="C66" s="1254"/>
      <c r="D66" s="1254"/>
      <c r="E66" s="1254"/>
      <c r="F66" s="1254"/>
      <c r="G66" s="1254"/>
      <c r="H66" s="1254"/>
      <c r="I66" s="301" t="s">
        <v>51</v>
      </c>
      <c r="J66" s="301" t="s">
        <v>51</v>
      </c>
      <c r="K66" s="285"/>
      <c r="L66" s="259" t="s">
        <v>377</v>
      </c>
      <c r="M66" s="333">
        <f t="shared" si="0"/>
        <v>73.5</v>
      </c>
      <c r="N66" s="333">
        <v>105</v>
      </c>
    </row>
    <row r="67" spans="1:14" x14ac:dyDescent="0.2">
      <c r="A67" s="175"/>
      <c r="B67" s="1254" t="s">
        <v>1307</v>
      </c>
      <c r="C67" s="1254"/>
      <c r="D67" s="1254"/>
      <c r="E67" s="1254"/>
      <c r="F67" s="1254"/>
      <c r="G67" s="1254"/>
      <c r="H67" s="1254"/>
      <c r="I67" s="301" t="s">
        <v>528</v>
      </c>
      <c r="J67" s="301" t="s">
        <v>51</v>
      </c>
      <c r="K67" s="285"/>
      <c r="L67" s="259" t="s">
        <v>1308</v>
      </c>
      <c r="M67" s="333" t="s">
        <v>52</v>
      </c>
      <c r="N67" s="333" t="s">
        <v>52</v>
      </c>
    </row>
    <row r="68" spans="1:14" x14ac:dyDescent="0.2">
      <c r="A68" s="175"/>
      <c r="B68" s="1254" t="s">
        <v>1307</v>
      </c>
      <c r="C68" s="1254"/>
      <c r="D68" s="1254"/>
      <c r="E68" s="1254"/>
      <c r="F68" s="1254"/>
      <c r="G68" s="1254"/>
      <c r="H68" s="1254"/>
      <c r="I68" s="301" t="s">
        <v>51</v>
      </c>
      <c r="J68" s="301" t="s">
        <v>528</v>
      </c>
      <c r="K68" s="285"/>
      <c r="L68" s="259" t="s">
        <v>1308</v>
      </c>
      <c r="M68" s="333">
        <f t="shared" si="0"/>
        <v>37.799999999999997</v>
      </c>
      <c r="N68" s="333">
        <v>54</v>
      </c>
    </row>
    <row r="69" spans="1:14" x14ac:dyDescent="0.2">
      <c r="A69" s="175"/>
      <c r="B69" s="1254" t="s">
        <v>380</v>
      </c>
      <c r="C69" s="1254"/>
      <c r="D69" s="1254"/>
      <c r="E69" s="1254"/>
      <c r="F69" s="1254"/>
      <c r="G69" s="1254"/>
      <c r="H69" s="1254"/>
      <c r="I69" s="301" t="s">
        <v>51</v>
      </c>
      <c r="J69" s="301" t="s">
        <v>51</v>
      </c>
      <c r="K69" s="285"/>
      <c r="L69" s="259" t="s">
        <v>381</v>
      </c>
      <c r="M69" s="333">
        <f t="shared" si="0"/>
        <v>51.8</v>
      </c>
      <c r="N69" s="333">
        <v>74</v>
      </c>
    </row>
    <row r="70" spans="1:14" x14ac:dyDescent="0.2">
      <c r="A70" s="175"/>
      <c r="B70" s="1254" t="s">
        <v>382</v>
      </c>
      <c r="C70" s="1254"/>
      <c r="D70" s="1254"/>
      <c r="E70" s="1254"/>
      <c r="F70" s="1254"/>
      <c r="G70" s="1254"/>
      <c r="H70" s="1254"/>
      <c r="I70" s="301" t="s">
        <v>51</v>
      </c>
      <c r="J70" s="301" t="s">
        <v>51</v>
      </c>
      <c r="K70" s="285"/>
      <c r="L70" s="259" t="s">
        <v>385</v>
      </c>
      <c r="M70" s="333" t="s">
        <v>52</v>
      </c>
      <c r="N70" s="333" t="s">
        <v>52</v>
      </c>
    </row>
    <row r="71" spans="1:14" x14ac:dyDescent="0.2">
      <c r="A71" s="175"/>
      <c r="B71" s="1254" t="s">
        <v>1309</v>
      </c>
      <c r="C71" s="1254"/>
      <c r="D71" s="1254"/>
      <c r="E71" s="1254"/>
      <c r="F71" s="1254"/>
      <c r="G71" s="1254"/>
      <c r="H71" s="1254"/>
      <c r="I71" s="301" t="s">
        <v>51</v>
      </c>
      <c r="J71" s="301" t="s">
        <v>51</v>
      </c>
      <c r="K71" s="285"/>
      <c r="L71" s="259">
        <v>620519</v>
      </c>
      <c r="M71" s="333">
        <f t="shared" si="0"/>
        <v>312.2</v>
      </c>
      <c r="N71" s="333">
        <v>446</v>
      </c>
    </row>
    <row r="72" spans="1:14" x14ac:dyDescent="0.2">
      <c r="A72" s="175"/>
      <c r="B72" s="1254" t="s">
        <v>1310</v>
      </c>
      <c r="C72" s="1254"/>
      <c r="D72" s="1254"/>
      <c r="E72" s="1254"/>
      <c r="F72" s="1254"/>
      <c r="G72" s="1254"/>
      <c r="H72" s="1254"/>
      <c r="I72" s="301" t="s">
        <v>51</v>
      </c>
      <c r="J72" s="301" t="s">
        <v>51</v>
      </c>
      <c r="K72" s="285"/>
      <c r="L72" s="259">
        <v>634238</v>
      </c>
      <c r="M72" s="333">
        <f t="shared" si="0"/>
        <v>508.2</v>
      </c>
      <c r="N72" s="333">
        <v>726</v>
      </c>
    </row>
    <row r="73" spans="1:14" x14ac:dyDescent="0.2">
      <c r="A73" s="175"/>
      <c r="B73" s="1245" t="s">
        <v>425</v>
      </c>
      <c r="C73" s="1245"/>
      <c r="D73" s="1245"/>
      <c r="E73" s="1245"/>
      <c r="F73" s="1245"/>
      <c r="G73" s="1245"/>
      <c r="H73" s="1245"/>
      <c r="I73" s="329" t="s">
        <v>51</v>
      </c>
      <c r="J73" s="301" t="s">
        <v>51</v>
      </c>
      <c r="K73" s="283"/>
      <c r="L73" s="259">
        <v>634248</v>
      </c>
      <c r="M73" s="333">
        <f>N73*0.7</f>
        <v>411.59999999999997</v>
      </c>
      <c r="N73" s="333">
        <v>588</v>
      </c>
    </row>
    <row r="74" spans="1:14" x14ac:dyDescent="0.2">
      <c r="A74" s="175"/>
      <c r="B74" s="1106"/>
      <c r="C74" s="1106"/>
      <c r="D74" s="1106"/>
      <c r="E74" s="1106"/>
      <c r="F74" s="1106"/>
      <c r="G74" s="1106"/>
      <c r="H74" s="1106"/>
      <c r="I74" s="1037"/>
      <c r="J74" s="1037"/>
      <c r="K74" s="283"/>
      <c r="L74" s="788"/>
      <c r="M74" s="1038"/>
      <c r="N74" s="1038"/>
    </row>
    <row r="75" spans="1:14" x14ac:dyDescent="0.2">
      <c r="A75" s="175"/>
      <c r="B75" s="786" t="s">
        <v>81</v>
      </c>
      <c r="C75" s="787"/>
      <c r="D75" s="787"/>
      <c r="E75" s="787"/>
      <c r="F75" s="787"/>
      <c r="G75" s="787"/>
      <c r="H75" s="787"/>
      <c r="I75" s="201"/>
      <c r="J75" s="201"/>
      <c r="K75" s="201"/>
      <c r="L75" s="210"/>
      <c r="M75" s="318"/>
      <c r="N75" s="319"/>
    </row>
    <row r="76" spans="1:14" x14ac:dyDescent="0.2">
      <c r="A76" s="175"/>
      <c r="B76" s="1254" t="s">
        <v>1293</v>
      </c>
      <c r="C76" s="1254"/>
      <c r="D76" s="1254"/>
      <c r="E76" s="1254"/>
      <c r="F76" s="1254"/>
      <c r="G76" s="1254"/>
      <c r="H76" s="1254"/>
      <c r="I76" s="301" t="s">
        <v>51</v>
      </c>
      <c r="J76" s="301" t="s">
        <v>51</v>
      </c>
      <c r="K76" s="285"/>
      <c r="L76" s="259">
        <v>634236</v>
      </c>
      <c r="M76" s="333">
        <f>N76*0.7</f>
        <v>55.3</v>
      </c>
      <c r="N76" s="333">
        <v>79</v>
      </c>
    </row>
    <row r="77" spans="1:14" x14ac:dyDescent="0.2">
      <c r="A77" s="175"/>
      <c r="B77" s="1254" t="s">
        <v>1292</v>
      </c>
      <c r="C77" s="1254"/>
      <c r="D77" s="1254"/>
      <c r="E77" s="1254"/>
      <c r="F77" s="1254"/>
      <c r="G77" s="1254"/>
      <c r="H77" s="1254"/>
      <c r="I77" s="301" t="s">
        <v>51</v>
      </c>
      <c r="J77" s="301" t="s">
        <v>51</v>
      </c>
      <c r="K77" s="285"/>
      <c r="L77" s="259">
        <v>634237</v>
      </c>
      <c r="M77" s="333">
        <f>N77*0.7</f>
        <v>73.5</v>
      </c>
      <c r="N77" s="333">
        <v>105</v>
      </c>
    </row>
    <row r="78" spans="1:14" x14ac:dyDescent="0.2">
      <c r="A78" s="175"/>
      <c r="B78" s="1254" t="s">
        <v>354</v>
      </c>
      <c r="C78" s="1254"/>
      <c r="D78" s="1254"/>
      <c r="E78" s="1254"/>
      <c r="F78" s="1254"/>
      <c r="G78" s="1254"/>
      <c r="H78" s="1254"/>
      <c r="I78" s="301" t="s">
        <v>51</v>
      </c>
      <c r="J78" s="301" t="s">
        <v>51</v>
      </c>
      <c r="K78" s="285"/>
      <c r="L78" s="259">
        <v>634247</v>
      </c>
      <c r="M78" s="333">
        <f>N78*0.7</f>
        <v>19.599999999999998</v>
      </c>
      <c r="N78" s="333">
        <v>28</v>
      </c>
    </row>
    <row r="79" spans="1:14" x14ac:dyDescent="0.2">
      <c r="A79" s="175"/>
      <c r="B79" s="1254" t="s">
        <v>226</v>
      </c>
      <c r="C79" s="1254"/>
      <c r="D79" s="1254"/>
      <c r="E79" s="1254"/>
      <c r="F79" s="1254"/>
      <c r="G79" s="1254"/>
      <c r="H79" s="1254"/>
      <c r="I79" s="301" t="s">
        <v>51</v>
      </c>
      <c r="J79" s="301" t="s">
        <v>51</v>
      </c>
      <c r="K79" s="285"/>
      <c r="L79" s="259" t="s">
        <v>418</v>
      </c>
      <c r="M79" s="333" t="s">
        <v>52</v>
      </c>
      <c r="N79" s="333" t="s">
        <v>52</v>
      </c>
    </row>
    <row r="80" spans="1:14" x14ac:dyDescent="0.2">
      <c r="A80" s="175"/>
      <c r="B80" s="1254" t="s">
        <v>98</v>
      </c>
      <c r="C80" s="1254"/>
      <c r="D80" s="1254"/>
      <c r="E80" s="1254"/>
      <c r="F80" s="1254"/>
      <c r="G80" s="1254"/>
      <c r="H80" s="1254"/>
      <c r="I80" s="301" t="s">
        <v>51</v>
      </c>
      <c r="J80" s="301" t="s">
        <v>528</v>
      </c>
      <c r="K80" s="285"/>
      <c r="L80" s="259">
        <v>634243</v>
      </c>
      <c r="M80" s="333">
        <f>N80*0.7</f>
        <v>413.7</v>
      </c>
      <c r="N80" s="333">
        <v>591</v>
      </c>
    </row>
    <row r="81" spans="1:14" x14ac:dyDescent="0.2">
      <c r="A81" s="175"/>
      <c r="B81" s="1254" t="s">
        <v>480</v>
      </c>
      <c r="C81" s="1254"/>
      <c r="D81" s="1254"/>
      <c r="E81" s="1254"/>
      <c r="F81" s="1254"/>
      <c r="G81" s="1254"/>
      <c r="H81" s="1254"/>
      <c r="I81" s="301" t="s">
        <v>51</v>
      </c>
      <c r="J81" s="301" t="s">
        <v>51</v>
      </c>
      <c r="K81" s="285"/>
      <c r="L81" s="259" t="s">
        <v>1291</v>
      </c>
      <c r="M81" s="333">
        <f>N81*0.7</f>
        <v>53.199999999999996</v>
      </c>
      <c r="N81" s="333">
        <v>76</v>
      </c>
    </row>
    <row r="82" spans="1:14" x14ac:dyDescent="0.2">
      <c r="A82" s="175"/>
      <c r="B82" s="1254" t="s">
        <v>353</v>
      </c>
      <c r="C82" s="1254"/>
      <c r="D82" s="1254"/>
      <c r="E82" s="1254"/>
      <c r="F82" s="1254"/>
      <c r="G82" s="1254"/>
      <c r="H82" s="1254"/>
      <c r="I82" s="301" t="s">
        <v>51</v>
      </c>
      <c r="J82" s="301" t="s">
        <v>51</v>
      </c>
      <c r="K82" s="285"/>
      <c r="L82" s="259">
        <v>619915</v>
      </c>
      <c r="M82" s="333" t="s">
        <v>52</v>
      </c>
      <c r="N82" s="333" t="s">
        <v>52</v>
      </c>
    </row>
    <row r="83" spans="1:14" x14ac:dyDescent="0.2">
      <c r="A83" s="175"/>
      <c r="B83" s="327"/>
      <c r="C83" s="282"/>
      <c r="D83" s="283"/>
      <c r="E83" s="283"/>
      <c r="F83" s="283"/>
      <c r="G83" s="283"/>
      <c r="H83" s="285"/>
      <c r="I83" s="285"/>
      <c r="J83" s="285"/>
      <c r="K83" s="285"/>
      <c r="L83" s="284"/>
      <c r="M83" s="326"/>
      <c r="N83" s="326"/>
    </row>
    <row r="84" spans="1:14" x14ac:dyDescent="0.2">
      <c r="A84" s="175"/>
      <c r="B84" s="786" t="s">
        <v>99</v>
      </c>
      <c r="C84" s="787"/>
      <c r="D84" s="787"/>
      <c r="E84" s="787"/>
      <c r="F84" s="787"/>
      <c r="G84" s="787"/>
      <c r="H84" s="787"/>
      <c r="I84" s="787"/>
      <c r="J84" s="787"/>
      <c r="K84" s="787"/>
      <c r="L84" s="788"/>
      <c r="M84" s="789"/>
      <c r="N84" s="790"/>
    </row>
    <row r="85" spans="1:14" x14ac:dyDescent="0.2">
      <c r="A85" s="175"/>
      <c r="B85" s="1254" t="s">
        <v>1305</v>
      </c>
      <c r="C85" s="1254"/>
      <c r="D85" s="1254"/>
      <c r="E85" s="1254"/>
      <c r="F85" s="1254"/>
      <c r="G85" s="1254"/>
      <c r="H85" s="1319"/>
      <c r="I85" s="329" t="s">
        <v>51</v>
      </c>
      <c r="J85" s="301" t="s">
        <v>51</v>
      </c>
      <c r="K85" s="285"/>
      <c r="L85" s="259" t="s">
        <v>1306</v>
      </c>
      <c r="M85" s="333">
        <f>N85*0.7</f>
        <v>43.4</v>
      </c>
      <c r="N85" s="333">
        <v>62</v>
      </c>
    </row>
    <row r="86" spans="1:14" x14ac:dyDescent="0.2">
      <c r="A86" s="175"/>
      <c r="B86" s="1254" t="s">
        <v>419</v>
      </c>
      <c r="C86" s="1254"/>
      <c r="D86" s="1254"/>
      <c r="E86" s="1254"/>
      <c r="F86" s="1254"/>
      <c r="G86" s="1254"/>
      <c r="H86" s="1254"/>
      <c r="I86" s="329" t="s">
        <v>51</v>
      </c>
      <c r="J86" s="301" t="s">
        <v>51</v>
      </c>
      <c r="K86" s="285"/>
      <c r="L86" s="259" t="s">
        <v>420</v>
      </c>
      <c r="M86" s="333">
        <f>N86*0.7</f>
        <v>43.4</v>
      </c>
      <c r="N86" s="333">
        <v>62</v>
      </c>
    </row>
    <row r="87" spans="1:14" x14ac:dyDescent="0.2">
      <c r="A87" s="175"/>
      <c r="B87" s="1254" t="s">
        <v>1304</v>
      </c>
      <c r="C87" s="1254"/>
      <c r="D87" s="1254"/>
      <c r="E87" s="1254"/>
      <c r="F87" s="1254"/>
      <c r="G87" s="1254"/>
      <c r="H87" s="1254"/>
      <c r="I87" s="329" t="s">
        <v>51</v>
      </c>
      <c r="J87" s="301" t="s">
        <v>51</v>
      </c>
      <c r="K87" s="285"/>
      <c r="L87" s="259" t="s">
        <v>441</v>
      </c>
      <c r="M87" s="333">
        <f>N87*0.7</f>
        <v>86.1</v>
      </c>
      <c r="N87" s="333">
        <v>123</v>
      </c>
    </row>
    <row r="88" spans="1:14" x14ac:dyDescent="0.2">
      <c r="A88" s="175"/>
      <c r="B88" s="1254" t="s">
        <v>192</v>
      </c>
      <c r="C88" s="1254"/>
      <c r="D88" s="1254"/>
      <c r="E88" s="1254"/>
      <c r="F88" s="1254"/>
      <c r="G88" s="1254"/>
      <c r="H88" s="1254"/>
      <c r="I88" s="329" t="s">
        <v>51</v>
      </c>
      <c r="J88" s="301" t="s">
        <v>51</v>
      </c>
      <c r="K88" s="328"/>
      <c r="L88" s="259">
        <v>634701</v>
      </c>
      <c r="M88" s="333">
        <f>N88*0.7</f>
        <v>37.799999999999997</v>
      </c>
      <c r="N88" s="333">
        <v>54</v>
      </c>
    </row>
    <row r="89" spans="1:14" x14ac:dyDescent="0.2">
      <c r="A89" s="175"/>
      <c r="B89" s="1254" t="s">
        <v>1295</v>
      </c>
      <c r="C89" s="1254"/>
      <c r="D89" s="1254"/>
      <c r="E89" s="1254"/>
      <c r="F89" s="1254"/>
      <c r="G89" s="1254"/>
      <c r="H89" s="1254"/>
      <c r="I89" s="329" t="s">
        <v>51</v>
      </c>
      <c r="J89" s="301" t="s">
        <v>51</v>
      </c>
      <c r="K89" s="283"/>
      <c r="L89" s="259" t="s">
        <v>1296</v>
      </c>
      <c r="M89" s="333" t="s">
        <v>52</v>
      </c>
      <c r="N89" s="333" t="s">
        <v>52</v>
      </c>
    </row>
    <row r="90" spans="1:14" x14ac:dyDescent="0.2">
      <c r="A90" s="175"/>
      <c r="B90" s="1094" t="s">
        <v>1297</v>
      </c>
      <c r="C90" s="1094"/>
      <c r="D90" s="1094"/>
      <c r="E90" s="1094"/>
      <c r="F90" s="1094"/>
      <c r="G90" s="1094"/>
      <c r="H90" s="1094"/>
      <c r="I90" s="329" t="s">
        <v>51</v>
      </c>
      <c r="J90" s="301" t="s">
        <v>51</v>
      </c>
      <c r="K90" s="284"/>
      <c r="L90" s="259" t="s">
        <v>1298</v>
      </c>
      <c r="M90" s="333">
        <f>N90*0.7</f>
        <v>44.099999999999994</v>
      </c>
      <c r="N90" s="333">
        <v>63</v>
      </c>
    </row>
    <row r="91" spans="1:14" x14ac:dyDescent="0.2">
      <c r="A91" s="175"/>
      <c r="B91" s="1094" t="s">
        <v>1299</v>
      </c>
      <c r="C91" s="1094"/>
      <c r="D91" s="1094"/>
      <c r="E91" s="1094"/>
      <c r="F91" s="1094"/>
      <c r="G91" s="1094"/>
      <c r="H91" s="1094"/>
      <c r="I91" s="329" t="s">
        <v>51</v>
      </c>
      <c r="J91" s="301" t="s">
        <v>51</v>
      </c>
      <c r="K91" s="284"/>
      <c r="L91" s="259">
        <v>613141</v>
      </c>
      <c r="M91" s="333" t="s">
        <v>52</v>
      </c>
      <c r="N91" s="333" t="s">
        <v>52</v>
      </c>
    </row>
    <row r="92" spans="1:14" x14ac:dyDescent="0.2">
      <c r="A92" s="175"/>
      <c r="B92" s="1254" t="s">
        <v>101</v>
      </c>
      <c r="C92" s="1254"/>
      <c r="D92" s="1254"/>
      <c r="E92" s="1254"/>
      <c r="F92" s="1254"/>
      <c r="G92" s="1254"/>
      <c r="H92" s="1254"/>
      <c r="I92" s="329" t="s">
        <v>51</v>
      </c>
      <c r="J92" s="301" t="s">
        <v>51</v>
      </c>
      <c r="K92" s="283"/>
      <c r="L92" s="259">
        <v>634538</v>
      </c>
      <c r="M92" s="333">
        <f>N92*0.7</f>
        <v>49.699999999999996</v>
      </c>
      <c r="N92" s="333">
        <v>71</v>
      </c>
    </row>
    <row r="93" spans="1:14" x14ac:dyDescent="0.2">
      <c r="A93" s="175"/>
      <c r="B93" s="1254" t="s">
        <v>92</v>
      </c>
      <c r="C93" s="1254"/>
      <c r="D93" s="1254"/>
      <c r="E93" s="1254"/>
      <c r="F93" s="1254"/>
      <c r="G93" s="1254"/>
      <c r="H93" s="1254"/>
      <c r="I93" s="329" t="s">
        <v>51</v>
      </c>
      <c r="J93" s="301" t="s">
        <v>51</v>
      </c>
      <c r="K93" s="283"/>
      <c r="L93" s="259" t="s">
        <v>528</v>
      </c>
      <c r="M93" s="333" t="s">
        <v>52</v>
      </c>
      <c r="N93" s="333" t="s">
        <v>52</v>
      </c>
    </row>
    <row r="94" spans="1:14" x14ac:dyDescent="0.2">
      <c r="A94" s="175"/>
      <c r="B94" s="1254" t="s">
        <v>82</v>
      </c>
      <c r="C94" s="1254"/>
      <c r="D94" s="1254"/>
      <c r="E94" s="1254"/>
      <c r="F94" s="1254"/>
      <c r="G94" s="1254"/>
      <c r="H94" s="1254"/>
      <c r="I94" s="329" t="s">
        <v>51</v>
      </c>
      <c r="J94" s="301" t="s">
        <v>51</v>
      </c>
      <c r="K94" s="283"/>
      <c r="L94" s="259">
        <v>622285</v>
      </c>
      <c r="M94" s="333" t="s">
        <v>52</v>
      </c>
      <c r="N94" s="333" t="s">
        <v>52</v>
      </c>
    </row>
    <row r="95" spans="1:14" x14ac:dyDescent="0.2">
      <c r="A95" s="175"/>
      <c r="B95" s="1254" t="s">
        <v>91</v>
      </c>
      <c r="C95" s="1254"/>
      <c r="D95" s="1254"/>
      <c r="E95" s="1254"/>
      <c r="F95" s="1254"/>
      <c r="G95" s="1254"/>
      <c r="H95" s="1254"/>
      <c r="I95" s="329" t="s">
        <v>51</v>
      </c>
      <c r="J95" s="301" t="s">
        <v>51</v>
      </c>
      <c r="K95" s="283"/>
      <c r="L95" s="259">
        <v>622340</v>
      </c>
      <c r="M95" s="333">
        <f>N95*0.7</f>
        <v>144.19999999999999</v>
      </c>
      <c r="N95" s="333">
        <v>206</v>
      </c>
    </row>
    <row r="96" spans="1:14" x14ac:dyDescent="0.2">
      <c r="A96" s="175"/>
      <c r="B96" s="1254" t="s">
        <v>1300</v>
      </c>
      <c r="C96" s="1254"/>
      <c r="D96" s="1254"/>
      <c r="E96" s="1254"/>
      <c r="F96" s="1254"/>
      <c r="G96" s="1254"/>
      <c r="H96" s="1254"/>
      <c r="I96" s="329" t="s">
        <v>51</v>
      </c>
      <c r="J96" s="329" t="s">
        <v>51</v>
      </c>
      <c r="K96" s="283"/>
      <c r="L96" s="259">
        <v>635877</v>
      </c>
      <c r="M96" s="333" t="s">
        <v>52</v>
      </c>
      <c r="N96" s="333" t="s">
        <v>52</v>
      </c>
    </row>
    <row r="97" spans="1:14" x14ac:dyDescent="0.2">
      <c r="A97" s="175"/>
      <c r="B97" s="1254" t="s">
        <v>1301</v>
      </c>
      <c r="C97" s="1254"/>
      <c r="D97" s="1254"/>
      <c r="E97" s="1254"/>
      <c r="F97" s="1254"/>
      <c r="G97" s="1254"/>
      <c r="H97" s="1254"/>
      <c r="I97" s="329" t="s">
        <v>51</v>
      </c>
      <c r="J97" s="329" t="s">
        <v>51</v>
      </c>
      <c r="K97" s="283"/>
      <c r="L97" s="259">
        <v>635419</v>
      </c>
      <c r="M97" s="333">
        <f>N97*0.7</f>
        <v>142.79999999999998</v>
      </c>
      <c r="N97" s="333">
        <v>204</v>
      </c>
    </row>
    <row r="98" spans="1:14" x14ac:dyDescent="0.2">
      <c r="A98" s="175"/>
      <c r="B98" s="1254" t="s">
        <v>1302</v>
      </c>
      <c r="C98" s="1254"/>
      <c r="D98" s="1254"/>
      <c r="E98" s="1254"/>
      <c r="F98" s="1254"/>
      <c r="G98" s="1254"/>
      <c r="H98" s="1254"/>
      <c r="I98" s="329" t="s">
        <v>51</v>
      </c>
      <c r="J98" s="329" t="s">
        <v>51</v>
      </c>
      <c r="K98" s="283"/>
      <c r="L98" s="259">
        <v>635879</v>
      </c>
      <c r="M98" s="333">
        <f>N98*0.7</f>
        <v>366.09999999999997</v>
      </c>
      <c r="N98" s="333">
        <v>523</v>
      </c>
    </row>
    <row r="99" spans="1:14" x14ac:dyDescent="0.2">
      <c r="A99" s="175"/>
      <c r="B99" s="1254" t="s">
        <v>1303</v>
      </c>
      <c r="C99" s="1254"/>
      <c r="D99" s="1254"/>
      <c r="E99" s="1254"/>
      <c r="F99" s="1254"/>
      <c r="G99" s="1254"/>
      <c r="H99" s="1254"/>
      <c r="I99" s="329" t="s">
        <v>51</v>
      </c>
      <c r="J99" s="329" t="s">
        <v>51</v>
      </c>
      <c r="K99" s="283"/>
      <c r="L99" s="259">
        <v>634255</v>
      </c>
      <c r="M99" s="333">
        <f>N99*0.7</f>
        <v>494.2</v>
      </c>
      <c r="N99" s="333">
        <v>706</v>
      </c>
    </row>
    <row r="100" spans="1:14" x14ac:dyDescent="0.2">
      <c r="A100" s="175"/>
      <c r="B100" s="182"/>
      <c r="C100" s="211"/>
      <c r="D100" s="175"/>
      <c r="E100" s="175"/>
      <c r="F100" s="175"/>
      <c r="G100" s="175"/>
      <c r="H100" s="185"/>
      <c r="I100" s="175"/>
      <c r="J100" s="175"/>
      <c r="K100" s="175"/>
      <c r="L100" s="176"/>
      <c r="M100" s="305"/>
      <c r="N100" s="306"/>
    </row>
    <row r="101" spans="1:14" x14ac:dyDescent="0.2">
      <c r="A101" s="175"/>
      <c r="B101" s="193"/>
      <c r="C101" s="175"/>
      <c r="D101" s="175"/>
      <c r="E101" s="175"/>
      <c r="F101" s="175"/>
      <c r="G101" s="175"/>
      <c r="H101" s="175"/>
      <c r="I101" s="175"/>
      <c r="J101" s="175"/>
      <c r="K101" s="175"/>
      <c r="L101" s="176"/>
      <c r="M101" s="305"/>
      <c r="N101" s="306"/>
    </row>
    <row r="102" spans="1:14" ht="27" customHeight="1" x14ac:dyDescent="0.2">
      <c r="A102" s="175"/>
      <c r="B102" s="1309" t="s">
        <v>843</v>
      </c>
      <c r="C102" s="1310"/>
      <c r="D102" s="1310"/>
      <c r="E102" s="1310"/>
      <c r="F102" s="1310"/>
      <c r="G102" s="1310"/>
      <c r="H102" s="1311"/>
      <c r="I102" s="883" t="s">
        <v>1294</v>
      </c>
      <c r="J102" s="246" t="s">
        <v>1283</v>
      </c>
      <c r="K102" s="884"/>
      <c r="L102" s="562" t="s">
        <v>47</v>
      </c>
      <c r="M102" s="536" t="s">
        <v>455</v>
      </c>
      <c r="N102" s="310" t="s">
        <v>5</v>
      </c>
    </row>
    <row r="103" spans="1:14" ht="6.75" customHeight="1" x14ac:dyDescent="0.2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6"/>
      <c r="M103" s="305"/>
      <c r="N103" s="306"/>
    </row>
    <row r="104" spans="1:14" x14ac:dyDescent="0.2">
      <c r="A104" s="175"/>
      <c r="B104" s="192" t="s">
        <v>81</v>
      </c>
      <c r="C104" s="193"/>
      <c r="D104" s="175"/>
      <c r="E104" s="175"/>
      <c r="F104" s="175"/>
      <c r="G104" s="175"/>
      <c r="H104" s="175"/>
      <c r="I104" s="175"/>
      <c r="J104" s="175"/>
      <c r="K104" s="175"/>
      <c r="L104" s="176"/>
      <c r="M104" s="305"/>
      <c r="N104" s="306"/>
    </row>
    <row r="105" spans="1:14" x14ac:dyDescent="0.2">
      <c r="A105" s="175"/>
      <c r="B105" s="1254" t="s">
        <v>428</v>
      </c>
      <c r="C105" s="1254"/>
      <c r="D105" s="1254"/>
      <c r="E105" s="1254"/>
      <c r="F105" s="1254"/>
      <c r="G105" s="1254"/>
      <c r="H105" s="1254"/>
      <c r="I105" s="301" t="s">
        <v>51</v>
      </c>
      <c r="J105" s="301" t="s">
        <v>51</v>
      </c>
      <c r="K105" s="285"/>
      <c r="L105" s="259" t="s">
        <v>125</v>
      </c>
      <c r="M105" s="333">
        <f>N105*0.7</f>
        <v>1339.1</v>
      </c>
      <c r="N105" s="333">
        <v>1913</v>
      </c>
    </row>
    <row r="106" spans="1:14" x14ac:dyDescent="0.2">
      <c r="A106" s="175"/>
      <c r="B106" s="1254" t="s">
        <v>395</v>
      </c>
      <c r="C106" s="1254"/>
      <c r="D106" s="1254"/>
      <c r="E106" s="1254"/>
      <c r="F106" s="1254"/>
      <c r="G106" s="1254"/>
      <c r="H106" s="1254"/>
      <c r="I106" s="301" t="s">
        <v>51</v>
      </c>
      <c r="J106" s="301" t="s">
        <v>51</v>
      </c>
      <c r="K106" s="285"/>
      <c r="L106" s="259" t="s">
        <v>396</v>
      </c>
      <c r="M106" s="333">
        <f>N106*0.7</f>
        <v>70.699999999999989</v>
      </c>
      <c r="N106" s="333">
        <v>101</v>
      </c>
    </row>
    <row r="107" spans="1:14" x14ac:dyDescent="0.2">
      <c r="A107" s="175"/>
      <c r="B107" s="1254" t="s">
        <v>397</v>
      </c>
      <c r="C107" s="1254"/>
      <c r="D107" s="1254"/>
      <c r="E107" s="1254"/>
      <c r="F107" s="1254"/>
      <c r="G107" s="1254"/>
      <c r="H107" s="1254"/>
      <c r="I107" s="301" t="s">
        <v>51</v>
      </c>
      <c r="J107" s="301" t="s">
        <v>51</v>
      </c>
      <c r="K107" s="285"/>
      <c r="L107" s="259" t="s">
        <v>398</v>
      </c>
      <c r="M107" s="333">
        <f>N107*0.7</f>
        <v>234.49999999999997</v>
      </c>
      <c r="N107" s="333">
        <v>335</v>
      </c>
    </row>
    <row r="108" spans="1:14" x14ac:dyDescent="0.2">
      <c r="A108" s="175"/>
      <c r="B108" s="1254" t="s">
        <v>393</v>
      </c>
      <c r="C108" s="1254"/>
      <c r="D108" s="1254"/>
      <c r="E108" s="1254"/>
      <c r="F108" s="1254"/>
      <c r="G108" s="1254"/>
      <c r="H108" s="1254"/>
      <c r="I108" s="301" t="s">
        <v>51</v>
      </c>
      <c r="J108" s="301" t="s">
        <v>51</v>
      </c>
      <c r="K108" s="285"/>
      <c r="L108" s="259" t="s">
        <v>394</v>
      </c>
      <c r="M108" s="333">
        <f>N108*0.7</f>
        <v>807.81399999999996</v>
      </c>
      <c r="N108" s="333">
        <v>1154.02</v>
      </c>
    </row>
    <row r="109" spans="1:14" x14ac:dyDescent="0.2">
      <c r="A109" s="175"/>
      <c r="B109" s="1231" t="s">
        <v>118</v>
      </c>
      <c r="C109" s="1231"/>
      <c r="D109" s="1231"/>
      <c r="E109" s="1231"/>
      <c r="F109" s="1231"/>
      <c r="G109" s="1231"/>
      <c r="H109" s="1231"/>
      <c r="I109" s="252" t="s">
        <v>51</v>
      </c>
      <c r="J109" s="301" t="s">
        <v>51</v>
      </c>
      <c r="K109" s="57"/>
      <c r="L109" s="253">
        <v>614521</v>
      </c>
      <c r="M109" s="333">
        <f>N106*0.7</f>
        <v>70.699999999999989</v>
      </c>
      <c r="N109" s="333">
        <v>190</v>
      </c>
    </row>
    <row r="110" spans="1:14" x14ac:dyDescent="0.2">
      <c r="A110" s="175"/>
      <c r="B110" s="783"/>
      <c r="C110" s="282"/>
      <c r="D110" s="283"/>
      <c r="E110" s="283"/>
      <c r="F110" s="283"/>
      <c r="G110" s="283"/>
      <c r="H110" s="285"/>
      <c r="I110" s="205"/>
      <c r="J110" s="205"/>
      <c r="K110" s="167"/>
      <c r="L110" s="53"/>
      <c r="M110" s="322"/>
      <c r="N110" s="322"/>
    </row>
    <row r="111" spans="1:14" x14ac:dyDescent="0.2">
      <c r="A111" s="175"/>
      <c r="B111" s="783"/>
      <c r="C111" s="1093"/>
      <c r="D111" s="283"/>
      <c r="E111" s="283"/>
      <c r="F111" s="283"/>
      <c r="G111" s="283"/>
      <c r="H111" s="285"/>
      <c r="I111" s="205"/>
      <c r="J111" s="205"/>
      <c r="K111" s="167"/>
      <c r="L111" s="53"/>
      <c r="M111" s="322"/>
      <c r="N111" s="563"/>
    </row>
    <row r="112" spans="1:14" x14ac:dyDescent="0.2">
      <c r="A112" s="175"/>
      <c r="B112" s="786" t="s">
        <v>120</v>
      </c>
      <c r="C112" s="1114"/>
      <c r="D112" s="787"/>
      <c r="E112" s="787"/>
      <c r="F112" s="787"/>
      <c r="G112" s="787"/>
      <c r="H112" s="787"/>
      <c r="I112" s="201"/>
      <c r="J112" s="201"/>
      <c r="K112" s="201"/>
      <c r="L112" s="210"/>
      <c r="M112" s="318"/>
      <c r="N112" s="564"/>
    </row>
    <row r="113" spans="1:18" x14ac:dyDescent="0.2">
      <c r="A113" s="175"/>
      <c r="B113" s="1254" t="s">
        <v>123</v>
      </c>
      <c r="C113" s="1254"/>
      <c r="D113" s="1254"/>
      <c r="E113" s="1254"/>
      <c r="F113" s="1254"/>
      <c r="G113" s="1254"/>
      <c r="H113" s="1254"/>
      <c r="I113" s="301" t="s">
        <v>51</v>
      </c>
      <c r="J113" s="301" t="s">
        <v>51</v>
      </c>
      <c r="K113" s="285"/>
      <c r="L113" s="259">
        <v>617414</v>
      </c>
      <c r="M113" s="333">
        <f>N113*0.7</f>
        <v>298.89999999999998</v>
      </c>
      <c r="N113" s="333">
        <v>427</v>
      </c>
    </row>
    <row r="114" spans="1:18" x14ac:dyDescent="0.2">
      <c r="A114" s="175"/>
      <c r="B114" s="1245" t="s">
        <v>202</v>
      </c>
      <c r="C114" s="1245"/>
      <c r="D114" s="1245"/>
      <c r="E114" s="1245"/>
      <c r="F114" s="1245"/>
      <c r="G114" s="1245"/>
      <c r="H114" s="1245"/>
      <c r="I114" s="252" t="s">
        <v>51</v>
      </c>
      <c r="J114" s="252" t="s">
        <v>51</v>
      </c>
      <c r="K114" s="57"/>
      <c r="L114" s="253">
        <v>624832</v>
      </c>
      <c r="M114" s="333">
        <f>N114*0.7</f>
        <v>334.59999999999997</v>
      </c>
      <c r="N114" s="333">
        <v>478</v>
      </c>
    </row>
    <row r="115" spans="1:18" x14ac:dyDescent="0.2">
      <c r="A115" s="175"/>
      <c r="B115" s="1254" t="s">
        <v>204</v>
      </c>
      <c r="C115" s="1254"/>
      <c r="D115" s="1254"/>
      <c r="E115" s="1254"/>
      <c r="F115" s="1254"/>
      <c r="G115" s="1254"/>
      <c r="H115" s="1254"/>
      <c r="I115" s="301" t="s">
        <v>51</v>
      </c>
      <c r="J115" s="301" t="s">
        <v>51</v>
      </c>
      <c r="K115" s="285"/>
      <c r="L115" s="259">
        <v>625932</v>
      </c>
      <c r="M115" s="333">
        <f>N115*0.7</f>
        <v>103.6</v>
      </c>
      <c r="N115" s="333">
        <v>148</v>
      </c>
    </row>
    <row r="116" spans="1:18" x14ac:dyDescent="0.2">
      <c r="A116" s="175"/>
      <c r="B116" s="207"/>
      <c r="C116" s="214"/>
      <c r="D116" s="207"/>
      <c r="E116" s="207"/>
      <c r="F116" s="207"/>
      <c r="G116" s="207"/>
      <c r="H116" s="207"/>
      <c r="I116" s="207"/>
      <c r="J116" s="207"/>
      <c r="K116" s="207"/>
      <c r="L116" s="208"/>
      <c r="M116" s="316"/>
      <c r="N116" s="317"/>
    </row>
    <row r="117" spans="1:18" x14ac:dyDescent="0.2">
      <c r="A117" s="175"/>
      <c r="B117" s="175"/>
      <c r="C117" s="204"/>
      <c r="D117" s="175"/>
      <c r="E117" s="175"/>
      <c r="F117" s="175"/>
      <c r="G117" s="175"/>
      <c r="H117" s="175"/>
      <c r="I117" s="175"/>
      <c r="J117" s="175"/>
      <c r="K117" s="175"/>
      <c r="L117" s="176"/>
      <c r="M117" s="305"/>
      <c r="N117" s="306"/>
    </row>
    <row r="118" spans="1:18" ht="23.25" customHeight="1" x14ac:dyDescent="0.25">
      <c r="A118" s="175"/>
      <c r="B118" s="1313" t="s">
        <v>603</v>
      </c>
      <c r="C118" s="1313"/>
      <c r="D118" s="1313"/>
      <c r="E118" s="1313"/>
      <c r="F118" s="1313"/>
      <c r="G118" s="1313"/>
      <c r="H118" s="1313"/>
      <c r="I118" s="246" t="s">
        <v>1282</v>
      </c>
      <c r="J118" s="246" t="s">
        <v>1283</v>
      </c>
      <c r="K118" s="175"/>
      <c r="L118" s="562" t="s">
        <v>47</v>
      </c>
      <c r="M118" s="263" t="s">
        <v>455</v>
      </c>
      <c r="N118" s="310" t="s">
        <v>5</v>
      </c>
    </row>
    <row r="119" spans="1:18" x14ac:dyDescent="0.2">
      <c r="A119" s="175"/>
      <c r="B119" s="175" t="s">
        <v>401</v>
      </c>
      <c r="C119" s="204"/>
      <c r="D119" s="175"/>
      <c r="E119" s="175"/>
      <c r="F119" s="175"/>
      <c r="G119" s="175"/>
      <c r="H119" s="175"/>
      <c r="I119" s="175"/>
      <c r="J119" s="175"/>
      <c r="K119" s="175"/>
      <c r="L119" s="176"/>
      <c r="M119" s="305"/>
      <c r="N119" s="306"/>
    </row>
    <row r="120" spans="1:18" x14ac:dyDescent="0.2">
      <c r="A120" s="175"/>
      <c r="B120" s="1314" t="s">
        <v>598</v>
      </c>
      <c r="C120" s="1315"/>
      <c r="D120" s="1315"/>
      <c r="E120" s="1315"/>
      <c r="F120" s="1315"/>
      <c r="G120" s="1315"/>
      <c r="H120" s="1316"/>
      <c r="I120" s="259" t="s">
        <v>51</v>
      </c>
      <c r="J120" s="259" t="s">
        <v>51</v>
      </c>
      <c r="K120" s="783"/>
      <c r="L120" s="259">
        <v>4815</v>
      </c>
      <c r="M120" s="333">
        <f t="shared" ref="M120:M142" si="1">N120*0.7</f>
        <v>94.5</v>
      </c>
      <c r="N120" s="791">
        <v>135</v>
      </c>
    </row>
    <row r="121" spans="1:18" x14ac:dyDescent="0.2">
      <c r="A121" s="175"/>
      <c r="B121" s="1268" t="s">
        <v>1235</v>
      </c>
      <c r="C121" s="1268"/>
      <c r="D121" s="1268"/>
      <c r="E121" s="1268"/>
      <c r="F121" s="1268"/>
      <c r="G121" s="1299"/>
      <c r="H121" s="1122"/>
      <c r="I121" s="259" t="s">
        <v>51</v>
      </c>
      <c r="J121" s="259" t="s">
        <v>51</v>
      </c>
      <c r="K121" s="783"/>
      <c r="L121" s="259">
        <v>4820</v>
      </c>
      <c r="M121" s="333">
        <f t="shared" si="1"/>
        <v>283.5</v>
      </c>
      <c r="N121" s="791">
        <v>405</v>
      </c>
      <c r="P121" s="114"/>
      <c r="Q121" s="114"/>
      <c r="R121" s="114"/>
    </row>
    <row r="122" spans="1:18" ht="27" customHeight="1" x14ac:dyDescent="0.2">
      <c r="A122" s="175"/>
      <c r="B122" s="1268" t="s">
        <v>1236</v>
      </c>
      <c r="C122" s="1268"/>
      <c r="D122" s="1268"/>
      <c r="E122" s="1268"/>
      <c r="F122" s="1268"/>
      <c r="G122" s="1299"/>
      <c r="H122" s="1048"/>
      <c r="I122" s="259" t="s">
        <v>51</v>
      </c>
      <c r="J122" s="259" t="s">
        <v>51</v>
      </c>
      <c r="K122" s="783"/>
      <c r="L122" s="259">
        <v>4821</v>
      </c>
      <c r="M122" s="333">
        <f t="shared" si="1"/>
        <v>283.5</v>
      </c>
      <c r="N122" s="791">
        <v>405</v>
      </c>
      <c r="P122" s="114"/>
      <c r="Q122" s="114"/>
      <c r="R122" s="114"/>
    </row>
    <row r="123" spans="1:18" ht="27.75" customHeight="1" x14ac:dyDescent="0.2">
      <c r="A123" s="175"/>
      <c r="B123" s="1299" t="s">
        <v>1237</v>
      </c>
      <c r="C123" s="1300"/>
      <c r="D123" s="1300"/>
      <c r="E123" s="1300"/>
      <c r="F123" s="1300"/>
      <c r="G123" s="1300"/>
      <c r="H123" s="1048"/>
      <c r="I123" s="259" t="s">
        <v>51</v>
      </c>
      <c r="J123" s="259" t="s">
        <v>51</v>
      </c>
      <c r="K123" s="783"/>
      <c r="L123" s="259">
        <v>3895</v>
      </c>
      <c r="M123" s="333">
        <f t="shared" si="1"/>
        <v>327.59999999999997</v>
      </c>
      <c r="N123" s="791">
        <v>468</v>
      </c>
      <c r="O123" s="1050"/>
      <c r="P123" s="51"/>
      <c r="Q123" s="114"/>
      <c r="R123" s="114"/>
    </row>
    <row r="124" spans="1:18" x14ac:dyDescent="0.2">
      <c r="A124" s="175"/>
      <c r="B124" s="1268" t="s">
        <v>1238</v>
      </c>
      <c r="C124" s="1268"/>
      <c r="D124" s="1268"/>
      <c r="E124" s="1268"/>
      <c r="F124" s="1268"/>
      <c r="G124" s="1299"/>
      <c r="H124" s="1048"/>
      <c r="I124" s="259" t="s">
        <v>51</v>
      </c>
      <c r="J124" s="259" t="s">
        <v>51</v>
      </c>
      <c r="K124" s="783"/>
      <c r="L124" s="259">
        <v>4822</v>
      </c>
      <c r="M124" s="333">
        <f t="shared" si="1"/>
        <v>50.4</v>
      </c>
      <c r="N124" s="791">
        <v>72</v>
      </c>
      <c r="O124" s="1050"/>
      <c r="P124" s="51"/>
      <c r="Q124" s="114"/>
      <c r="R124" s="114"/>
    </row>
    <row r="125" spans="1:18" x14ac:dyDescent="0.2">
      <c r="A125" s="175"/>
      <c r="B125" s="1299" t="s">
        <v>1318</v>
      </c>
      <c r="C125" s="1300"/>
      <c r="D125" s="1300"/>
      <c r="E125" s="1300"/>
      <c r="F125" s="1300"/>
      <c r="G125" s="1300"/>
      <c r="H125" s="1048"/>
      <c r="I125" s="259" t="s">
        <v>51</v>
      </c>
      <c r="J125" s="259" t="s">
        <v>51</v>
      </c>
      <c r="K125" s="783"/>
      <c r="L125" s="259">
        <v>4144</v>
      </c>
      <c r="M125" s="333">
        <f t="shared" si="1"/>
        <v>251.99999999999997</v>
      </c>
      <c r="N125" s="791">
        <v>360</v>
      </c>
      <c r="P125" s="114"/>
      <c r="Q125" s="114"/>
      <c r="R125" s="114"/>
    </row>
    <row r="126" spans="1:18" x14ac:dyDescent="0.2">
      <c r="A126" s="175"/>
      <c r="B126" s="1268" t="s">
        <v>1239</v>
      </c>
      <c r="C126" s="1268"/>
      <c r="D126" s="1268"/>
      <c r="E126" s="1268"/>
      <c r="F126" s="1268"/>
      <c r="G126" s="1299"/>
      <c r="H126" s="1048"/>
      <c r="I126" s="259" t="s">
        <v>51</v>
      </c>
      <c r="J126" s="259" t="s">
        <v>51</v>
      </c>
      <c r="K126" s="783"/>
      <c r="L126" s="778" t="s">
        <v>1240</v>
      </c>
      <c r="M126" s="333">
        <f t="shared" si="1"/>
        <v>535.5</v>
      </c>
      <c r="N126" s="791">
        <v>765</v>
      </c>
      <c r="P126" s="51"/>
      <c r="Q126" s="114"/>
      <c r="R126" s="114"/>
    </row>
    <row r="127" spans="1:18" ht="20.25" customHeight="1" x14ac:dyDescent="0.2">
      <c r="A127" s="175"/>
      <c r="B127" s="1268" t="s">
        <v>1242</v>
      </c>
      <c r="C127" s="1268"/>
      <c r="D127" s="1268"/>
      <c r="E127" s="1268"/>
      <c r="F127" s="1268"/>
      <c r="G127" s="1299"/>
      <c r="H127" s="1048"/>
      <c r="I127" s="259" t="s">
        <v>51</v>
      </c>
      <c r="J127" s="259" t="s">
        <v>51</v>
      </c>
      <c r="K127" s="783"/>
      <c r="L127" s="778" t="s">
        <v>1241</v>
      </c>
      <c r="M127" s="333">
        <f t="shared" si="1"/>
        <v>94.5</v>
      </c>
      <c r="N127" s="791">
        <v>135</v>
      </c>
      <c r="P127" s="51"/>
      <c r="Q127" s="114"/>
      <c r="R127" s="114"/>
    </row>
    <row r="128" spans="1:18" x14ac:dyDescent="0.2">
      <c r="A128" s="175"/>
      <c r="B128" s="1268" t="s">
        <v>1243</v>
      </c>
      <c r="C128" s="1268"/>
      <c r="D128" s="1268"/>
      <c r="E128" s="1268"/>
      <c r="F128" s="1268"/>
      <c r="G128" s="1299"/>
      <c r="H128" s="1048"/>
      <c r="I128" s="259" t="s">
        <v>51</v>
      </c>
      <c r="J128" s="259" t="s">
        <v>51</v>
      </c>
      <c r="K128" s="783"/>
      <c r="L128" s="778">
        <v>3503</v>
      </c>
      <c r="M128" s="333">
        <f t="shared" si="1"/>
        <v>378</v>
      </c>
      <c r="N128" s="791">
        <v>540</v>
      </c>
      <c r="P128" s="51"/>
      <c r="Q128" s="114"/>
      <c r="R128" s="114"/>
    </row>
    <row r="129" spans="1:18" x14ac:dyDescent="0.2">
      <c r="A129" s="175"/>
      <c r="B129" s="1268" t="s">
        <v>1244</v>
      </c>
      <c r="C129" s="1268"/>
      <c r="D129" s="1268"/>
      <c r="E129" s="1268"/>
      <c r="F129" s="1268"/>
      <c r="G129" s="1299"/>
      <c r="H129" s="1048"/>
      <c r="I129" s="259" t="s">
        <v>51</v>
      </c>
      <c r="J129" s="259" t="s">
        <v>51</v>
      </c>
      <c r="K129" s="783"/>
      <c r="L129" s="778">
        <v>3857</v>
      </c>
      <c r="M129" s="333">
        <f t="shared" si="1"/>
        <v>94.5</v>
      </c>
      <c r="N129" s="791">
        <v>135</v>
      </c>
      <c r="P129" s="51"/>
      <c r="Q129" s="114"/>
      <c r="R129" s="114"/>
    </row>
    <row r="130" spans="1:18" x14ac:dyDescent="0.2">
      <c r="A130" s="175"/>
      <c r="B130" s="1268" t="s">
        <v>1245</v>
      </c>
      <c r="C130" s="1268"/>
      <c r="D130" s="1268"/>
      <c r="E130" s="1268"/>
      <c r="F130" s="1268"/>
      <c r="G130" s="1299"/>
      <c r="H130" s="1048"/>
      <c r="I130" s="259" t="s">
        <v>51</v>
      </c>
      <c r="J130" s="259" t="s">
        <v>51</v>
      </c>
      <c r="K130" s="783"/>
      <c r="L130" s="778">
        <v>3506</v>
      </c>
      <c r="M130" s="333">
        <f t="shared" si="1"/>
        <v>756</v>
      </c>
      <c r="N130" s="791">
        <v>1080</v>
      </c>
      <c r="P130" s="51"/>
      <c r="Q130" s="114"/>
      <c r="R130" s="114"/>
    </row>
    <row r="131" spans="1:18" ht="25.5" customHeight="1" x14ac:dyDescent="0.2">
      <c r="A131" s="175"/>
      <c r="B131" s="1268" t="s">
        <v>1246</v>
      </c>
      <c r="C131" s="1268"/>
      <c r="D131" s="1268"/>
      <c r="E131" s="1268"/>
      <c r="F131" s="1268"/>
      <c r="G131" s="1299"/>
      <c r="H131" s="1048"/>
      <c r="I131" s="259" t="s">
        <v>51</v>
      </c>
      <c r="J131" s="259" t="s">
        <v>51</v>
      </c>
      <c r="K131" s="783"/>
      <c r="L131" s="778">
        <v>3884</v>
      </c>
      <c r="M131" s="333">
        <f t="shared" si="1"/>
        <v>378</v>
      </c>
      <c r="N131" s="791">
        <v>540</v>
      </c>
      <c r="P131" s="51"/>
      <c r="Q131" s="114"/>
      <c r="R131" s="114"/>
    </row>
    <row r="132" spans="1:18" x14ac:dyDescent="0.2">
      <c r="A132" s="175"/>
      <c r="B132" s="1268" t="s">
        <v>1247</v>
      </c>
      <c r="C132" s="1268"/>
      <c r="D132" s="1268"/>
      <c r="E132" s="1268"/>
      <c r="F132" s="1268"/>
      <c r="G132" s="1299"/>
      <c r="H132" s="1048"/>
      <c r="I132" s="259" t="s">
        <v>51</v>
      </c>
      <c r="J132" s="259" t="s">
        <v>51</v>
      </c>
      <c r="K132" s="783"/>
      <c r="L132" s="778">
        <v>4936</v>
      </c>
      <c r="M132" s="333">
        <f t="shared" si="1"/>
        <v>510.29999999999995</v>
      </c>
      <c r="N132" s="791">
        <v>729</v>
      </c>
      <c r="P132" s="51"/>
      <c r="Q132" s="114"/>
      <c r="R132" s="114"/>
    </row>
    <row r="133" spans="1:18" ht="28.5" customHeight="1" x14ac:dyDescent="0.2">
      <c r="A133" s="175"/>
      <c r="B133" s="1268" t="s">
        <v>1248</v>
      </c>
      <c r="C133" s="1268"/>
      <c r="D133" s="1268"/>
      <c r="E133" s="1268"/>
      <c r="F133" s="1268"/>
      <c r="G133" s="1299"/>
      <c r="H133" s="1048"/>
      <c r="I133" s="259" t="s">
        <v>51</v>
      </c>
      <c r="J133" s="259" t="s">
        <v>51</v>
      </c>
      <c r="K133" s="783"/>
      <c r="L133" s="778">
        <v>4842</v>
      </c>
      <c r="M133" s="333">
        <f t="shared" si="1"/>
        <v>112</v>
      </c>
      <c r="N133" s="791">
        <v>160</v>
      </c>
      <c r="P133" s="51"/>
      <c r="Q133" s="114"/>
      <c r="R133" s="114"/>
    </row>
    <row r="134" spans="1:18" ht="33.75" customHeight="1" x14ac:dyDescent="0.2">
      <c r="A134" s="175"/>
      <c r="B134" s="1268" t="s">
        <v>1249</v>
      </c>
      <c r="C134" s="1268"/>
      <c r="D134" s="1268"/>
      <c r="E134" s="1268"/>
      <c r="F134" s="1268"/>
      <c r="G134" s="1299"/>
      <c r="H134" s="1048"/>
      <c r="I134" s="259" t="s">
        <v>51</v>
      </c>
      <c r="J134" s="259" t="s">
        <v>51</v>
      </c>
      <c r="K134" s="783"/>
      <c r="L134" s="778">
        <v>4240</v>
      </c>
      <c r="M134" s="333">
        <f t="shared" si="1"/>
        <v>293.29999999999995</v>
      </c>
      <c r="N134" s="791">
        <v>419</v>
      </c>
      <c r="P134" s="51"/>
      <c r="Q134" s="114"/>
      <c r="R134" s="114"/>
    </row>
    <row r="135" spans="1:18" x14ac:dyDescent="0.2">
      <c r="A135" s="175"/>
      <c r="B135" s="1268" t="s">
        <v>1250</v>
      </c>
      <c r="C135" s="1268"/>
      <c r="D135" s="1268"/>
      <c r="E135" s="1268"/>
      <c r="F135" s="1268"/>
      <c r="G135" s="1299"/>
      <c r="H135" s="1048"/>
      <c r="I135" s="259" t="s">
        <v>51</v>
      </c>
      <c r="J135" s="259" t="s">
        <v>51</v>
      </c>
      <c r="K135" s="783"/>
      <c r="L135" s="778">
        <v>4329</v>
      </c>
      <c r="M135" s="333">
        <f t="shared" si="1"/>
        <v>396.9</v>
      </c>
      <c r="N135" s="791">
        <v>567</v>
      </c>
      <c r="P135" s="51"/>
      <c r="Q135" s="114"/>
      <c r="R135" s="114"/>
    </row>
    <row r="136" spans="1:18" x14ac:dyDescent="0.2">
      <c r="A136" s="175"/>
      <c r="B136" s="1268" t="s">
        <v>1251</v>
      </c>
      <c r="C136" s="1268"/>
      <c r="D136" s="1268"/>
      <c r="E136" s="1268"/>
      <c r="F136" s="1268"/>
      <c r="G136" s="1299"/>
      <c r="H136" s="782" t="s">
        <v>528</v>
      </c>
      <c r="I136" s="259" t="s">
        <v>51</v>
      </c>
      <c r="J136" s="252" t="s">
        <v>51</v>
      </c>
      <c r="K136" s="1017" t="s">
        <v>528</v>
      </c>
      <c r="L136" s="778">
        <v>4257</v>
      </c>
      <c r="M136" s="333">
        <f t="shared" si="1"/>
        <v>686.69999999999993</v>
      </c>
      <c r="N136" s="779">
        <v>981</v>
      </c>
      <c r="O136" s="171"/>
      <c r="P136" s="114"/>
      <c r="Q136" s="114"/>
      <c r="R136" s="114"/>
    </row>
    <row r="137" spans="1:18" x14ac:dyDescent="0.2">
      <c r="A137" s="175"/>
      <c r="B137" s="1268" t="s">
        <v>1252</v>
      </c>
      <c r="C137" s="1268"/>
      <c r="D137" s="1268"/>
      <c r="E137" s="1268"/>
      <c r="F137" s="1268"/>
      <c r="G137" s="1299"/>
      <c r="H137" s="1048"/>
      <c r="I137" s="259" t="s">
        <v>51</v>
      </c>
      <c r="J137" s="252" t="s">
        <v>51</v>
      </c>
      <c r="K137" s="783"/>
      <c r="L137" s="778">
        <v>3900</v>
      </c>
      <c r="M137" s="333">
        <f t="shared" si="1"/>
        <v>66.5</v>
      </c>
      <c r="N137" s="791">
        <v>95</v>
      </c>
      <c r="O137" s="1049"/>
      <c r="P137" s="51"/>
      <c r="Q137" s="114"/>
      <c r="R137" s="114"/>
    </row>
    <row r="138" spans="1:18" ht="57" customHeight="1" x14ac:dyDescent="0.2">
      <c r="A138" s="175"/>
      <c r="B138" s="1268" t="s">
        <v>402</v>
      </c>
      <c r="C138" s="1268"/>
      <c r="D138" s="1268"/>
      <c r="E138" s="1268"/>
      <c r="F138" s="1268"/>
      <c r="G138" s="1299"/>
      <c r="H138" s="1153"/>
      <c r="I138" s="1052" t="s">
        <v>51</v>
      </c>
      <c r="J138" s="769" t="s">
        <v>51</v>
      </c>
      <c r="K138" s="291"/>
      <c r="L138" s="778">
        <v>3521</v>
      </c>
      <c r="M138" s="333">
        <f t="shared" si="1"/>
        <v>2277.7999999999997</v>
      </c>
      <c r="N138" s="779">
        <v>3254</v>
      </c>
      <c r="O138" s="974"/>
      <c r="P138" s="975"/>
      <c r="Q138" s="114"/>
      <c r="R138" s="114"/>
    </row>
    <row r="139" spans="1:18" ht="26.25" customHeight="1" x14ac:dyDescent="0.2">
      <c r="A139" s="175"/>
      <c r="B139" s="1268" t="s">
        <v>1258</v>
      </c>
      <c r="C139" s="1268"/>
      <c r="D139" s="1268"/>
      <c r="E139" s="1268"/>
      <c r="F139" s="1268"/>
      <c r="G139" s="1299"/>
      <c r="H139" s="1048"/>
      <c r="I139" s="259" t="s">
        <v>51</v>
      </c>
      <c r="J139" s="769" t="s">
        <v>51</v>
      </c>
      <c r="K139" s="783"/>
      <c r="L139" s="778">
        <v>4465</v>
      </c>
      <c r="M139" s="333">
        <f t="shared" si="1"/>
        <v>982.8</v>
      </c>
      <c r="N139" s="791">
        <v>1404</v>
      </c>
      <c r="O139" s="1049"/>
      <c r="P139" s="51"/>
      <c r="Q139" s="114"/>
      <c r="R139" s="114"/>
    </row>
    <row r="140" spans="1:18" x14ac:dyDescent="0.2">
      <c r="A140" s="175"/>
      <c r="B140" s="1268" t="s">
        <v>1259</v>
      </c>
      <c r="C140" s="1268"/>
      <c r="D140" s="1268"/>
      <c r="E140" s="1268"/>
      <c r="F140" s="1268"/>
      <c r="G140" s="1299"/>
      <c r="H140" s="1048"/>
      <c r="I140" s="259" t="s">
        <v>51</v>
      </c>
      <c r="J140" s="769" t="s">
        <v>51</v>
      </c>
      <c r="K140" s="783"/>
      <c r="L140" s="778">
        <v>3520</v>
      </c>
      <c r="M140" s="333">
        <f t="shared" si="1"/>
        <v>4293.8</v>
      </c>
      <c r="N140" s="791">
        <v>6134</v>
      </c>
      <c r="O140" s="1049"/>
      <c r="P140" s="51"/>
      <c r="Q140" s="114"/>
      <c r="R140" s="114"/>
    </row>
    <row r="141" spans="1:18" x14ac:dyDescent="0.2">
      <c r="A141" s="175"/>
      <c r="B141" s="1268" t="s">
        <v>1260</v>
      </c>
      <c r="C141" s="1268"/>
      <c r="D141" s="1268"/>
      <c r="E141" s="1268"/>
      <c r="F141" s="1268"/>
      <c r="G141" s="1299"/>
      <c r="H141" s="1154"/>
      <c r="I141" s="259" t="s">
        <v>51</v>
      </c>
      <c r="J141" s="769" t="s">
        <v>51</v>
      </c>
      <c r="K141" s="783"/>
      <c r="L141" s="778">
        <v>4509</v>
      </c>
      <c r="M141" s="333">
        <f t="shared" si="1"/>
        <v>5236.7</v>
      </c>
      <c r="N141" s="791">
        <v>7481</v>
      </c>
      <c r="O141" s="1049"/>
      <c r="P141" s="51"/>
      <c r="Q141" s="114"/>
      <c r="R141" s="114"/>
    </row>
    <row r="142" spans="1:18" ht="13.2" thickBot="1" x14ac:dyDescent="0.25">
      <c r="A142" s="175"/>
      <c r="B142" s="1341" t="s">
        <v>1261</v>
      </c>
      <c r="C142" s="1341"/>
      <c r="D142" s="1341"/>
      <c r="E142" s="1341"/>
      <c r="F142" s="1341"/>
      <c r="G142" s="1342"/>
      <c r="H142" s="1158"/>
      <c r="I142" s="1051" t="s">
        <v>51</v>
      </c>
      <c r="J142" s="1184" t="s">
        <v>51</v>
      </c>
      <c r="K142" s="783"/>
      <c r="L142" s="778">
        <v>4862</v>
      </c>
      <c r="M142" s="333">
        <f t="shared" si="1"/>
        <v>1449</v>
      </c>
      <c r="N142" s="791">
        <v>2070</v>
      </c>
      <c r="O142" s="1049"/>
      <c r="P142" s="51"/>
      <c r="Q142" s="114"/>
      <c r="R142" s="114"/>
    </row>
    <row r="143" spans="1:18" x14ac:dyDescent="0.2">
      <c r="A143" s="175"/>
      <c r="B143" s="1046"/>
      <c r="C143" s="1046"/>
      <c r="D143" s="1046"/>
      <c r="E143" s="1046"/>
      <c r="F143" s="1046"/>
      <c r="G143" s="1046"/>
      <c r="H143" s="1046"/>
      <c r="I143" s="284"/>
      <c r="J143" s="284"/>
      <c r="K143" s="783"/>
      <c r="L143" s="284"/>
      <c r="M143" s="326"/>
      <c r="N143" s="1047"/>
      <c r="O143" s="179"/>
    </row>
    <row r="144" spans="1:18" x14ac:dyDescent="0.2">
      <c r="A144" s="175"/>
      <c r="B144" s="175"/>
      <c r="C144" s="204"/>
      <c r="D144" s="175"/>
      <c r="E144" s="175"/>
      <c r="F144" s="175"/>
      <c r="G144" s="175"/>
      <c r="H144" s="175"/>
      <c r="I144" s="175"/>
      <c r="J144" s="175"/>
      <c r="K144" s="175"/>
      <c r="L144" s="176"/>
      <c r="M144" s="305"/>
      <c r="N144" s="306"/>
    </row>
    <row r="145" spans="1:14" x14ac:dyDescent="0.2">
      <c r="A145" s="175"/>
      <c r="B145" s="175"/>
      <c r="C145" s="204"/>
      <c r="D145" s="175"/>
      <c r="E145" s="175"/>
      <c r="F145" s="175"/>
      <c r="G145" s="175"/>
      <c r="H145" s="175"/>
      <c r="I145" s="175"/>
      <c r="J145" s="175"/>
      <c r="K145" s="175"/>
      <c r="L145" s="176"/>
      <c r="M145" s="305"/>
      <c r="N145" s="306"/>
    </row>
    <row r="146" spans="1:14" x14ac:dyDescent="0.2">
      <c r="A146" s="175"/>
      <c r="B146" s="215"/>
      <c r="C146" s="181"/>
      <c r="D146" s="181"/>
      <c r="E146" s="181"/>
      <c r="F146" s="181"/>
      <c r="G146" s="181"/>
      <c r="H146" s="181"/>
      <c r="I146" s="175"/>
      <c r="J146" s="175"/>
      <c r="K146" s="175"/>
      <c r="L146" s="176"/>
      <c r="M146" s="305"/>
      <c r="N146" s="306"/>
    </row>
    <row r="147" spans="1:14" x14ac:dyDescent="0.2">
      <c r="A147" s="175"/>
      <c r="B147" s="1232" t="s">
        <v>461</v>
      </c>
      <c r="C147" s="1232"/>
      <c r="D147" s="1232"/>
      <c r="E147" s="1232"/>
      <c r="F147" s="1232"/>
      <c r="G147" s="1232"/>
      <c r="H147" s="1232"/>
      <c r="I147" s="1232"/>
      <c r="J147" s="1232"/>
      <c r="K147" s="1232"/>
      <c r="L147" s="1232"/>
      <c r="M147" s="1232"/>
      <c r="N147" s="1232"/>
    </row>
    <row r="148" spans="1:14" x14ac:dyDescent="0.2">
      <c r="A148" s="175"/>
      <c r="B148" s="58" t="s">
        <v>452</v>
      </c>
      <c r="C148" s="59"/>
      <c r="D148" s="268"/>
      <c r="E148" s="268"/>
      <c r="F148" s="268"/>
      <c r="G148" s="268"/>
      <c r="H148" s="60"/>
      <c r="I148" s="61"/>
      <c r="J148" s="61"/>
      <c r="K148" s="61"/>
      <c r="L148" s="61"/>
      <c r="M148" s="62"/>
      <c r="N148" s="62"/>
    </row>
    <row r="149" spans="1:14" x14ac:dyDescent="0.2">
      <c r="A149" s="175"/>
      <c r="B149" s="58"/>
      <c r="C149" s="268"/>
      <c r="D149" s="268"/>
      <c r="E149" s="268"/>
      <c r="F149" s="268"/>
      <c r="G149" s="268"/>
      <c r="H149" s="60"/>
      <c r="I149" s="61"/>
      <c r="J149" s="61"/>
      <c r="K149" s="61"/>
      <c r="L149" s="61"/>
      <c r="M149" s="62"/>
      <c r="N149" s="62"/>
    </row>
    <row r="150" spans="1:14" x14ac:dyDescent="0.2">
      <c r="A150" s="175"/>
      <c r="B150" s="58" t="s">
        <v>460</v>
      </c>
      <c r="C150" s="59"/>
      <c r="D150" s="60"/>
      <c r="E150" s="60"/>
      <c r="F150" s="60"/>
      <c r="G150" s="60"/>
      <c r="H150" s="60"/>
      <c r="I150" s="61"/>
      <c r="J150" s="61"/>
      <c r="K150" s="61"/>
      <c r="L150" s="61"/>
      <c r="M150" s="62"/>
      <c r="N150" s="62"/>
    </row>
    <row r="151" spans="1:14" x14ac:dyDescent="0.2">
      <c r="A151" s="175"/>
      <c r="B151" s="215"/>
      <c r="C151" s="216"/>
      <c r="D151" s="217"/>
      <c r="E151" s="217"/>
      <c r="F151" s="217"/>
      <c r="G151" s="217"/>
      <c r="H151" s="217"/>
      <c r="I151" s="218"/>
      <c r="J151" s="218"/>
      <c r="K151" s="218"/>
      <c r="L151" s="219"/>
      <c r="M151" s="308"/>
      <c r="N151" s="321"/>
    </row>
    <row r="152" spans="1:14" x14ac:dyDescent="0.2">
      <c r="A152" s="175"/>
      <c r="B152" s="215"/>
      <c r="C152" s="216"/>
      <c r="D152" s="217"/>
      <c r="E152" s="217"/>
      <c r="F152" s="217"/>
      <c r="G152" s="217"/>
      <c r="H152" s="218"/>
      <c r="I152" s="218"/>
      <c r="J152" s="218"/>
      <c r="K152" s="218"/>
      <c r="L152" s="219"/>
      <c r="M152" s="308"/>
      <c r="N152" s="321"/>
    </row>
    <row r="153" spans="1:14" x14ac:dyDescent="0.2">
      <c r="A153" s="175"/>
      <c r="B153" s="215"/>
      <c r="C153" s="216"/>
      <c r="D153" s="217"/>
      <c r="E153" s="217"/>
      <c r="F153" s="217"/>
      <c r="G153" s="217"/>
      <c r="H153" s="218"/>
      <c r="I153" s="218"/>
      <c r="J153" s="218"/>
      <c r="K153" s="218"/>
      <c r="L153" s="219"/>
      <c r="M153" s="308"/>
      <c r="N153" s="321"/>
    </row>
    <row r="154" spans="1:14" x14ac:dyDescent="0.2">
      <c r="A154" s="175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3"/>
      <c r="M154" s="308"/>
      <c r="N154" s="321"/>
    </row>
    <row r="155" spans="1:14" x14ac:dyDescent="0.2">
      <c r="A155" s="175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3"/>
      <c r="M155" s="308"/>
      <c r="N155" s="321"/>
    </row>
  </sheetData>
  <mergeCells count="80">
    <mergeCell ref="B54:H54"/>
    <mergeCell ref="G3:K3"/>
    <mergeCell ref="B48:H48"/>
    <mergeCell ref="G6:K7"/>
    <mergeCell ref="G5:K5"/>
    <mergeCell ref="G4:K4"/>
    <mergeCell ref="B42:H42"/>
    <mergeCell ref="B43:H43"/>
    <mergeCell ref="B47:H47"/>
    <mergeCell ref="B44:H44"/>
    <mergeCell ref="B52:H52"/>
    <mergeCell ref="B53:H53"/>
    <mergeCell ref="B107:H107"/>
    <mergeCell ref="B102:H102"/>
    <mergeCell ref="B92:H92"/>
    <mergeCell ref="B96:H96"/>
    <mergeCell ref="B95:H95"/>
    <mergeCell ref="B94:H94"/>
    <mergeCell ref="B93:H93"/>
    <mergeCell ref="B81:H81"/>
    <mergeCell ref="B77:H77"/>
    <mergeCell ref="B71:H71"/>
    <mergeCell ref="B70:H70"/>
    <mergeCell ref="B85:H85"/>
    <mergeCell ref="B80:H80"/>
    <mergeCell ref="B79:H79"/>
    <mergeCell ref="B78:H78"/>
    <mergeCell ref="B129:G129"/>
    <mergeCell ref="B130:G130"/>
    <mergeCell ref="B136:G136"/>
    <mergeCell ref="B131:G131"/>
    <mergeCell ref="B132:G132"/>
    <mergeCell ref="B133:G133"/>
    <mergeCell ref="B134:G134"/>
    <mergeCell ref="B135:G135"/>
    <mergeCell ref="B123:G123"/>
    <mergeCell ref="B108:H108"/>
    <mergeCell ref="B98:H98"/>
    <mergeCell ref="B106:H106"/>
    <mergeCell ref="B137:G137"/>
    <mergeCell ref="B124:G124"/>
    <mergeCell ref="B125:G125"/>
    <mergeCell ref="B115:H115"/>
    <mergeCell ref="B118:H118"/>
    <mergeCell ref="B120:H120"/>
    <mergeCell ref="B114:H114"/>
    <mergeCell ref="B121:G121"/>
    <mergeCell ref="B122:G122"/>
    <mergeCell ref="B126:G126"/>
    <mergeCell ref="B127:G127"/>
    <mergeCell ref="B128:G128"/>
    <mergeCell ref="B138:G138"/>
    <mergeCell ref="B139:G139"/>
    <mergeCell ref="B147:N147"/>
    <mergeCell ref="B140:G140"/>
    <mergeCell ref="B141:G141"/>
    <mergeCell ref="B142:G142"/>
    <mergeCell ref="B113:H113"/>
    <mergeCell ref="B109:H109"/>
    <mergeCell ref="B69:H69"/>
    <mergeCell ref="B68:H68"/>
    <mergeCell ref="B67:H67"/>
    <mergeCell ref="B72:H72"/>
    <mergeCell ref="B97:H97"/>
    <mergeCell ref="B89:H89"/>
    <mergeCell ref="B82:H82"/>
    <mergeCell ref="B73:H73"/>
    <mergeCell ref="B105:H105"/>
    <mergeCell ref="B99:H99"/>
    <mergeCell ref="B88:H88"/>
    <mergeCell ref="B87:H87"/>
    <mergeCell ref="B86:H86"/>
    <mergeCell ref="B76:H76"/>
    <mergeCell ref="B66:H66"/>
    <mergeCell ref="B65:H65"/>
    <mergeCell ref="B64:H64"/>
    <mergeCell ref="B55:H55"/>
    <mergeCell ref="B56:H56"/>
    <mergeCell ref="B57:H57"/>
    <mergeCell ref="B58:H58"/>
  </mergeCells>
  <pageMargins left="0.25" right="0.1" top="0.25" bottom="0.75" header="0.25" footer="0.25"/>
  <pageSetup scale="54" fitToHeight="3" orientation="portrait" r:id="rId1"/>
  <headerFooter alignWithMargins="0">
    <oddFooter>&amp;L&amp;"Verdana,Italic"Confidential Property of E-Z-GO Division of Textron Inc. &amp;R&amp;"Verdana,Italic"Page &amp;P</oddFooter>
  </headerFooter>
  <rowBreaks count="1" manualBreakCount="1">
    <brk id="100" max="1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50"/>
  <sheetViews>
    <sheetView topLeftCell="A151" zoomScaleNormal="100" workbookViewId="0">
      <selection activeCell="L177" sqref="L177"/>
    </sheetView>
  </sheetViews>
  <sheetFormatPr defaultColWidth="9.109375" defaultRowHeight="12.6" x14ac:dyDescent="0.2"/>
  <cols>
    <col min="1" max="1" width="8.109375" style="425" customWidth="1"/>
    <col min="2" max="2" width="9.44140625" style="353" customWidth="1"/>
    <col min="3" max="3" width="8.109375" style="459" customWidth="1"/>
    <col min="4" max="4" width="22.6640625" style="353" customWidth="1"/>
    <col min="5" max="5" width="15.88671875" style="353" customWidth="1"/>
    <col min="6" max="9" width="4.88671875" style="353" customWidth="1"/>
    <col min="10" max="10" width="9.88671875" style="353" customWidth="1"/>
    <col min="11" max="11" width="12.5546875" style="354" customWidth="1"/>
    <col min="12" max="12" width="13.88671875" style="488" customWidth="1"/>
    <col min="13" max="13" width="13.88671875" style="494" customWidth="1"/>
    <col min="14" max="14" width="8.109375" style="353" customWidth="1"/>
    <col min="15" max="16384" width="9.109375" style="353"/>
  </cols>
  <sheetData>
    <row r="1" spans="1:14" x14ac:dyDescent="0.2">
      <c r="A1" s="350"/>
      <c r="B1" s="350"/>
      <c r="C1" s="424"/>
      <c r="D1" s="350"/>
      <c r="E1" s="350"/>
      <c r="F1" s="350"/>
      <c r="G1" s="350"/>
      <c r="H1" s="350"/>
      <c r="I1" s="350"/>
      <c r="J1" s="350"/>
      <c r="K1" s="351"/>
      <c r="L1" s="477"/>
      <c r="M1" s="489"/>
      <c r="N1" s="350"/>
    </row>
    <row r="2" spans="1:14" x14ac:dyDescent="0.2">
      <c r="A2" s="350"/>
      <c r="B2" s="350"/>
      <c r="C2" s="424"/>
      <c r="D2" s="350"/>
      <c r="E2" s="350"/>
      <c r="F2" s="350"/>
      <c r="G2" s="350"/>
      <c r="H2" s="350"/>
      <c r="I2" s="350"/>
      <c r="J2" s="350"/>
      <c r="L2" s="478"/>
      <c r="M2" s="490"/>
      <c r="N2" s="425"/>
    </row>
    <row r="3" spans="1:14" ht="17.399999999999999" x14ac:dyDescent="0.3">
      <c r="A3" s="350"/>
      <c r="B3" s="350"/>
      <c r="C3" s="424"/>
      <c r="D3" s="350"/>
      <c r="E3" s="1360" t="s">
        <v>1386</v>
      </c>
      <c r="F3" s="1360"/>
      <c r="G3" s="1360"/>
      <c r="H3" s="1360"/>
      <c r="I3" s="1360"/>
      <c r="J3" s="350"/>
      <c r="K3" s="351"/>
      <c r="L3" s="477"/>
      <c r="M3" s="489"/>
      <c r="N3" s="350"/>
    </row>
    <row r="4" spans="1:14" ht="15" customHeight="1" x14ac:dyDescent="0.3">
      <c r="A4" s="350"/>
      <c r="B4" s="350"/>
      <c r="C4" s="424"/>
      <c r="D4" s="350"/>
      <c r="E4" s="1361" t="s">
        <v>404</v>
      </c>
      <c r="F4" s="1361"/>
      <c r="G4" s="1361"/>
      <c r="H4" s="1361"/>
      <c r="I4" s="356"/>
      <c r="J4" s="356"/>
      <c r="K4" s="357"/>
      <c r="L4" s="479"/>
      <c r="M4" s="491" t="s">
        <v>1</v>
      </c>
      <c r="N4" s="350"/>
    </row>
    <row r="5" spans="1:14" x14ac:dyDescent="0.2">
      <c r="A5" s="350"/>
      <c r="B5" s="350"/>
      <c r="C5" s="424"/>
      <c r="D5" s="350"/>
      <c r="E5" s="1191" t="s">
        <v>1047</v>
      </c>
      <c r="F5" s="1191"/>
      <c r="G5" s="1191"/>
      <c r="H5" s="1191"/>
      <c r="I5" s="1191"/>
      <c r="J5" s="358"/>
      <c r="K5" s="357"/>
      <c r="L5" s="479"/>
      <c r="M5" s="491" t="s">
        <v>2</v>
      </c>
      <c r="N5" s="350"/>
    </row>
    <row r="6" spans="1:14" ht="13.2" thickBot="1" x14ac:dyDescent="0.25">
      <c r="A6" s="350"/>
      <c r="B6" s="350"/>
      <c r="C6" s="424"/>
      <c r="D6" s="350"/>
      <c r="E6" s="359"/>
      <c r="F6" s="360"/>
      <c r="G6" s="360"/>
      <c r="H6" s="360"/>
      <c r="I6" s="360"/>
      <c r="J6" s="360"/>
      <c r="K6" s="351"/>
      <c r="L6" s="477"/>
      <c r="M6" s="489"/>
      <c r="N6" s="350"/>
    </row>
    <row r="7" spans="1:14" ht="20.399999999999999" thickBot="1" x14ac:dyDescent="0.35">
      <c r="A7" s="350"/>
      <c r="B7" s="350"/>
      <c r="C7" s="424"/>
      <c r="D7" s="350"/>
      <c r="E7" s="1362" t="s">
        <v>967</v>
      </c>
      <c r="F7" s="1363"/>
      <c r="G7" s="1363"/>
      <c r="H7" s="1363"/>
      <c r="I7" s="1364"/>
      <c r="J7" s="350"/>
      <c r="K7" s="351"/>
      <c r="L7" s="477"/>
      <c r="M7" s="489"/>
      <c r="N7" s="350"/>
    </row>
    <row r="8" spans="1:14" ht="24" customHeight="1" x14ac:dyDescent="0.2">
      <c r="B8" s="361" t="s">
        <v>429</v>
      </c>
      <c r="C8" s="426"/>
      <c r="D8" s="362"/>
      <c r="E8" s="520"/>
      <c r="F8" s="520"/>
      <c r="G8" s="520"/>
      <c r="H8" s="520"/>
      <c r="I8" s="520"/>
      <c r="J8" s="362"/>
      <c r="K8" s="513" t="s">
        <v>4</v>
      </c>
      <c r="L8" s="263" t="s">
        <v>455</v>
      </c>
      <c r="M8" s="501" t="s">
        <v>5</v>
      </c>
      <c r="N8" s="350"/>
    </row>
    <row r="9" spans="1:14" x14ac:dyDescent="0.2">
      <c r="A9" s="350"/>
      <c r="B9" s="350"/>
      <c r="C9" s="424"/>
      <c r="D9" s="350"/>
      <c r="E9" s="350"/>
      <c r="F9" s="350"/>
      <c r="G9" s="350"/>
      <c r="H9" s="350"/>
      <c r="I9" s="350"/>
      <c r="J9" s="350"/>
      <c r="K9" s="351"/>
      <c r="L9" s="477"/>
      <c r="M9" s="477"/>
      <c r="N9" s="350"/>
    </row>
    <row r="10" spans="1:14" x14ac:dyDescent="0.2">
      <c r="A10" s="350"/>
      <c r="B10" s="525" t="s">
        <v>506</v>
      </c>
      <c r="C10" s="556"/>
      <c r="D10" s="519"/>
      <c r="E10" s="519"/>
      <c r="F10" s="519"/>
      <c r="G10" s="519"/>
      <c r="H10" s="519"/>
      <c r="I10" s="519"/>
      <c r="J10" s="519"/>
      <c r="K10" s="529">
        <v>618854</v>
      </c>
      <c r="L10" s="530">
        <f>M10*0.7</f>
        <v>5576.2</v>
      </c>
      <c r="M10" s="530">
        <v>7966</v>
      </c>
      <c r="N10" s="350"/>
    </row>
    <row r="11" spans="1:14" x14ac:dyDescent="0.2">
      <c r="A11" s="350"/>
      <c r="B11" s="369"/>
      <c r="C11" s="424"/>
      <c r="D11" s="350"/>
      <c r="E11" s="350"/>
      <c r="F11" s="350"/>
      <c r="G11" s="350"/>
      <c r="H11" s="350"/>
      <c r="I11" s="350"/>
      <c r="J11" s="350"/>
      <c r="K11" s="370"/>
      <c r="L11" s="481"/>
      <c r="M11" s="492"/>
      <c r="N11" s="350"/>
    </row>
    <row r="12" spans="1:14" x14ac:dyDescent="0.2">
      <c r="A12" s="350"/>
      <c r="B12" s="371" t="s">
        <v>7</v>
      </c>
      <c r="C12" s="424"/>
      <c r="D12" s="350"/>
      <c r="E12" s="350"/>
      <c r="F12" s="350"/>
      <c r="G12" s="350"/>
      <c r="H12" s="350"/>
      <c r="I12" s="350"/>
      <c r="J12" s="350"/>
      <c r="K12" s="370"/>
      <c r="L12" s="481"/>
      <c r="M12" s="481"/>
      <c r="N12" s="350"/>
    </row>
    <row r="13" spans="1:14" x14ac:dyDescent="0.2">
      <c r="A13" s="350"/>
      <c r="B13" s="372" t="s">
        <v>206</v>
      </c>
      <c r="C13" s="424"/>
      <c r="D13" s="373" t="s">
        <v>9</v>
      </c>
      <c r="E13" s="350"/>
      <c r="F13" s="372"/>
      <c r="G13" s="415"/>
      <c r="H13" s="372" t="s">
        <v>10</v>
      </c>
      <c r="I13" s="372"/>
      <c r="J13" s="372"/>
      <c r="K13" s="374" t="s">
        <v>11</v>
      </c>
      <c r="L13" s="482"/>
      <c r="M13" s="482"/>
      <c r="N13" s="350"/>
    </row>
    <row r="14" spans="1:14" x14ac:dyDescent="0.2">
      <c r="A14" s="350"/>
      <c r="B14" s="372" t="s">
        <v>12</v>
      </c>
      <c r="C14" s="424"/>
      <c r="D14" s="427" t="s">
        <v>507</v>
      </c>
      <c r="E14" s="350"/>
      <c r="F14" s="372"/>
      <c r="G14" s="415"/>
      <c r="H14" s="372" t="s">
        <v>14</v>
      </c>
      <c r="I14" s="372"/>
      <c r="J14" s="372"/>
      <c r="K14" s="374" t="s">
        <v>11</v>
      </c>
      <c r="L14" s="482"/>
      <c r="M14" s="482"/>
      <c r="N14" s="350"/>
    </row>
    <row r="15" spans="1:14" x14ac:dyDescent="0.2">
      <c r="A15" s="350"/>
      <c r="B15" s="372" t="s">
        <v>15</v>
      </c>
      <c r="C15" s="424"/>
      <c r="D15" s="373" t="s">
        <v>158</v>
      </c>
      <c r="E15" s="350"/>
      <c r="F15" s="372"/>
      <c r="G15" s="415"/>
      <c r="H15" s="372" t="s">
        <v>17</v>
      </c>
      <c r="I15" s="372"/>
      <c r="J15" s="372"/>
      <c r="K15" s="374" t="s">
        <v>508</v>
      </c>
      <c r="L15" s="482"/>
      <c r="M15" s="482"/>
      <c r="N15" s="350"/>
    </row>
    <row r="16" spans="1:14" x14ac:dyDescent="0.2">
      <c r="A16" s="350"/>
      <c r="B16" s="372" t="s">
        <v>406</v>
      </c>
      <c r="C16" s="424"/>
      <c r="D16" s="373" t="s">
        <v>509</v>
      </c>
      <c r="E16" s="350"/>
      <c r="F16" s="372"/>
      <c r="G16" s="415"/>
      <c r="H16" s="372" t="s">
        <v>24</v>
      </c>
      <c r="I16" s="372"/>
      <c r="J16" s="372"/>
      <c r="K16" s="373" t="s">
        <v>163</v>
      </c>
      <c r="L16" s="482"/>
      <c r="M16" s="482"/>
      <c r="N16" s="350"/>
    </row>
    <row r="17" spans="1:14" x14ac:dyDescent="0.2">
      <c r="A17" s="350"/>
      <c r="B17" s="372" t="s">
        <v>25</v>
      </c>
      <c r="C17" s="424"/>
      <c r="D17" s="374" t="s">
        <v>26</v>
      </c>
      <c r="E17" s="350"/>
      <c r="F17" s="372"/>
      <c r="G17" s="415"/>
      <c r="H17" s="372" t="s">
        <v>329</v>
      </c>
      <c r="I17" s="372"/>
      <c r="J17" s="372"/>
      <c r="K17" s="373" t="s">
        <v>411</v>
      </c>
      <c r="L17" s="482"/>
      <c r="M17" s="482"/>
      <c r="N17" s="350"/>
    </row>
    <row r="18" spans="1:14" x14ac:dyDescent="0.2">
      <c r="A18" s="350"/>
      <c r="B18" s="372" t="s">
        <v>28</v>
      </c>
      <c r="C18" s="424"/>
      <c r="D18" s="373" t="s">
        <v>328</v>
      </c>
      <c r="E18" s="350"/>
      <c r="F18" s="372"/>
      <c r="G18" s="415"/>
      <c r="H18" s="372" t="s">
        <v>29</v>
      </c>
      <c r="I18" s="372"/>
      <c r="J18" s="372"/>
      <c r="K18" s="374" t="s">
        <v>605</v>
      </c>
      <c r="L18" s="482"/>
      <c r="M18" s="482"/>
      <c r="N18" s="350"/>
    </row>
    <row r="19" spans="1:14" x14ac:dyDescent="0.2">
      <c r="A19" s="350"/>
      <c r="B19" s="372" t="s">
        <v>22</v>
      </c>
      <c r="C19" s="428"/>
      <c r="D19" s="374" t="s">
        <v>160</v>
      </c>
      <c r="E19" s="374"/>
      <c r="F19" s="372"/>
      <c r="G19" s="415"/>
      <c r="H19" s="372" t="s">
        <v>27</v>
      </c>
      <c r="I19" s="372"/>
      <c r="J19" s="374"/>
      <c r="K19" s="355" t="s">
        <v>262</v>
      </c>
      <c r="L19" s="482"/>
      <c r="M19" s="482"/>
      <c r="N19" s="350"/>
    </row>
    <row r="20" spans="1:14" x14ac:dyDescent="0.2">
      <c r="A20" s="350"/>
      <c r="B20" s="372" t="s">
        <v>21</v>
      </c>
      <c r="C20" s="428"/>
      <c r="D20" s="374" t="s">
        <v>510</v>
      </c>
      <c r="E20" s="350"/>
      <c r="F20" s="372"/>
      <c r="G20" s="372"/>
      <c r="H20" s="372"/>
      <c r="I20" s="372"/>
      <c r="J20" s="374"/>
      <c r="K20" s="355"/>
      <c r="L20" s="482"/>
      <c r="M20" s="482"/>
      <c r="N20" s="350"/>
    </row>
    <row r="21" spans="1:14" x14ac:dyDescent="0.2">
      <c r="A21" s="350"/>
      <c r="B21" s="372"/>
      <c r="C21" s="428"/>
      <c r="D21" s="374"/>
      <c r="E21" s="350"/>
      <c r="F21" s="372"/>
      <c r="G21" s="372"/>
      <c r="H21" s="372"/>
      <c r="I21" s="372"/>
      <c r="J21" s="374"/>
      <c r="K21" s="358"/>
      <c r="L21" s="482"/>
      <c r="M21" s="482"/>
      <c r="N21" s="350"/>
    </row>
    <row r="22" spans="1:14" x14ac:dyDescent="0.2">
      <c r="A22" s="350"/>
      <c r="B22" s="525" t="s">
        <v>844</v>
      </c>
      <c r="C22" s="557"/>
      <c r="D22" s="526"/>
      <c r="E22" s="526"/>
      <c r="F22" s="526"/>
      <c r="G22" s="526"/>
      <c r="H22" s="526"/>
      <c r="I22" s="526"/>
      <c r="J22" s="527"/>
      <c r="K22" s="529">
        <v>618855</v>
      </c>
      <c r="L22" s="530">
        <f>M22*0.7</f>
        <v>5197.5</v>
      </c>
      <c r="M22" s="530">
        <v>7425</v>
      </c>
      <c r="N22" s="350"/>
    </row>
    <row r="23" spans="1:14" x14ac:dyDescent="0.2">
      <c r="A23" s="350"/>
      <c r="B23" s="369"/>
      <c r="C23" s="429"/>
      <c r="D23" s="369"/>
      <c r="E23" s="369"/>
      <c r="F23" s="369"/>
      <c r="G23" s="369"/>
      <c r="H23" s="369"/>
      <c r="I23" s="369"/>
      <c r="J23" s="377"/>
      <c r="K23" s="370"/>
      <c r="L23" s="481"/>
      <c r="M23" s="481"/>
      <c r="N23" s="350"/>
    </row>
    <row r="24" spans="1:14" x14ac:dyDescent="0.2">
      <c r="A24" s="350"/>
      <c r="B24" s="371" t="s">
        <v>7</v>
      </c>
      <c r="C24" s="424"/>
      <c r="D24" s="350"/>
      <c r="E24" s="350"/>
      <c r="F24" s="350"/>
      <c r="G24" s="350"/>
      <c r="H24" s="350"/>
      <c r="I24" s="350"/>
      <c r="J24" s="351"/>
      <c r="K24" s="370"/>
      <c r="L24" s="481"/>
      <c r="M24" s="481"/>
      <c r="N24" s="350"/>
    </row>
    <row r="25" spans="1:14" x14ac:dyDescent="0.2">
      <c r="A25" s="350"/>
      <c r="B25" s="372" t="s">
        <v>33</v>
      </c>
      <c r="C25" s="424"/>
      <c r="D25" s="373" t="s">
        <v>34</v>
      </c>
      <c r="E25" s="350"/>
      <c r="F25" s="372"/>
      <c r="G25" s="415"/>
      <c r="H25" s="372" t="s">
        <v>10</v>
      </c>
      <c r="I25" s="372"/>
      <c r="J25" s="372"/>
      <c r="K25" s="374" t="s">
        <v>11</v>
      </c>
      <c r="L25" s="482"/>
      <c r="M25" s="482"/>
      <c r="N25" s="350"/>
    </row>
    <row r="26" spans="1:14" x14ac:dyDescent="0.2">
      <c r="A26" s="350"/>
      <c r="B26" s="372" t="s">
        <v>12</v>
      </c>
      <c r="C26" s="424"/>
      <c r="D26" s="373" t="s">
        <v>471</v>
      </c>
      <c r="E26" s="350"/>
      <c r="F26" s="372"/>
      <c r="G26" s="415"/>
      <c r="H26" s="372" t="s">
        <v>14</v>
      </c>
      <c r="I26" s="372"/>
      <c r="J26" s="372"/>
      <c r="K26" s="374" t="s">
        <v>11</v>
      </c>
      <c r="L26" s="482"/>
      <c r="M26" s="482"/>
      <c r="N26" s="350"/>
    </row>
    <row r="27" spans="1:14" x14ac:dyDescent="0.2">
      <c r="A27" s="350"/>
      <c r="B27" s="372" t="s">
        <v>15</v>
      </c>
      <c r="C27" s="424"/>
      <c r="D27" s="373" t="s">
        <v>36</v>
      </c>
      <c r="E27" s="350"/>
      <c r="F27" s="372"/>
      <c r="G27" s="415"/>
      <c r="H27" s="372" t="s">
        <v>17</v>
      </c>
      <c r="I27" s="372"/>
      <c r="J27" s="372"/>
      <c r="K27" s="374" t="s">
        <v>508</v>
      </c>
      <c r="L27" s="482"/>
      <c r="M27" s="482"/>
      <c r="N27" s="350"/>
    </row>
    <row r="28" spans="1:14" x14ac:dyDescent="0.2">
      <c r="A28" s="350"/>
      <c r="B28" s="372" t="s">
        <v>37</v>
      </c>
      <c r="C28" s="424"/>
      <c r="D28" s="373" t="s">
        <v>168</v>
      </c>
      <c r="E28" s="350"/>
      <c r="F28" s="372"/>
      <c r="G28" s="415"/>
      <c r="H28" s="372" t="s">
        <v>24</v>
      </c>
      <c r="I28" s="372"/>
      <c r="J28" s="372"/>
      <c r="K28" s="373" t="s">
        <v>163</v>
      </c>
      <c r="L28" s="482"/>
      <c r="M28" s="482"/>
      <c r="N28" s="350"/>
    </row>
    <row r="29" spans="1:14" x14ac:dyDescent="0.2">
      <c r="A29" s="350"/>
      <c r="B29" s="372" t="s">
        <v>25</v>
      </c>
      <c r="C29" s="424"/>
      <c r="D29" s="374" t="s">
        <v>26</v>
      </c>
      <c r="E29" s="350"/>
      <c r="F29" s="372"/>
      <c r="G29" s="415"/>
      <c r="H29" s="372" t="s">
        <v>329</v>
      </c>
      <c r="I29" s="372"/>
      <c r="J29" s="372"/>
      <c r="K29" s="373" t="s">
        <v>607</v>
      </c>
      <c r="L29" s="482"/>
      <c r="M29" s="482"/>
      <c r="N29" s="350"/>
    </row>
    <row r="30" spans="1:14" x14ac:dyDescent="0.2">
      <c r="A30" s="350"/>
      <c r="B30" s="372" t="s">
        <v>28</v>
      </c>
      <c r="C30" s="424"/>
      <c r="D30" s="373" t="s">
        <v>328</v>
      </c>
      <c r="E30" s="350"/>
      <c r="F30" s="372"/>
      <c r="G30" s="415"/>
      <c r="H30" s="372" t="s">
        <v>29</v>
      </c>
      <c r="I30" s="372"/>
      <c r="J30" s="372"/>
      <c r="K30" s="374" t="s">
        <v>606</v>
      </c>
      <c r="L30" s="482"/>
      <c r="M30" s="482"/>
      <c r="N30" s="350"/>
    </row>
    <row r="31" spans="1:14" x14ac:dyDescent="0.2">
      <c r="A31" s="350"/>
      <c r="B31" s="372"/>
      <c r="C31" s="428"/>
      <c r="D31" s="374" t="s">
        <v>333</v>
      </c>
      <c r="E31" s="374"/>
      <c r="F31" s="372"/>
      <c r="G31" s="415"/>
      <c r="H31" s="372" t="s">
        <v>27</v>
      </c>
      <c r="I31" s="372"/>
      <c r="J31" s="374"/>
      <c r="K31" s="355" t="s">
        <v>262</v>
      </c>
      <c r="L31" s="482"/>
      <c r="M31" s="482"/>
      <c r="N31" s="350"/>
    </row>
    <row r="32" spans="1:14" x14ac:dyDescent="0.2">
      <c r="A32" s="350"/>
      <c r="B32" s="372" t="s">
        <v>21</v>
      </c>
      <c r="C32" s="428"/>
      <c r="D32" s="374" t="s">
        <v>165</v>
      </c>
      <c r="E32" s="350"/>
      <c r="F32" s="372"/>
      <c r="G32" s="372"/>
      <c r="H32" s="372"/>
      <c r="I32" s="372"/>
      <c r="J32" s="374"/>
      <c r="K32" s="355"/>
      <c r="L32" s="482"/>
      <c r="M32" s="482"/>
      <c r="N32" s="350"/>
    </row>
    <row r="33" spans="1:14" x14ac:dyDescent="0.2">
      <c r="A33" s="350"/>
      <c r="B33" s="350"/>
      <c r="C33" s="424"/>
      <c r="D33" s="350"/>
      <c r="E33" s="350"/>
      <c r="F33" s="350"/>
      <c r="G33" s="350"/>
      <c r="H33" s="350"/>
      <c r="I33" s="350"/>
      <c r="J33" s="351"/>
      <c r="K33" s="351"/>
      <c r="L33" s="477"/>
      <c r="M33" s="477"/>
      <c r="N33" s="350"/>
    </row>
    <row r="34" spans="1:14" x14ac:dyDescent="0.2">
      <c r="A34" s="350"/>
      <c r="B34" s="525" t="s">
        <v>1388</v>
      </c>
      <c r="C34" s="557"/>
      <c r="D34" s="526"/>
      <c r="E34" s="526"/>
      <c r="F34" s="526"/>
      <c r="G34" s="526"/>
      <c r="H34" s="526"/>
      <c r="I34" s="526"/>
      <c r="J34" s="527"/>
      <c r="K34" s="529">
        <v>638709</v>
      </c>
      <c r="L34" s="530">
        <f>M34*0.7</f>
        <v>6285.2999999999993</v>
      </c>
      <c r="M34" s="530">
        <v>8979</v>
      </c>
      <c r="N34" s="350"/>
    </row>
    <row r="35" spans="1:14" x14ac:dyDescent="0.2">
      <c r="A35" s="350"/>
      <c r="B35" s="369"/>
      <c r="C35" s="429"/>
      <c r="D35" s="369"/>
      <c r="E35" s="369"/>
      <c r="F35" s="369"/>
      <c r="G35" s="369"/>
      <c r="H35" s="369"/>
      <c r="I35" s="369"/>
      <c r="J35" s="377"/>
      <c r="K35" s="370"/>
      <c r="L35" s="481"/>
      <c r="M35" s="492"/>
      <c r="N35" s="350"/>
    </row>
    <row r="36" spans="1:14" x14ac:dyDescent="0.2">
      <c r="A36" s="350"/>
      <c r="B36" s="371" t="s">
        <v>7</v>
      </c>
      <c r="C36" s="424"/>
      <c r="D36" s="350"/>
      <c r="E36" s="350"/>
      <c r="F36" s="350"/>
      <c r="G36" s="350"/>
      <c r="H36" s="350"/>
      <c r="I36" s="350"/>
      <c r="J36" s="350"/>
      <c r="K36" s="370"/>
      <c r="L36" s="481"/>
      <c r="M36" s="481"/>
      <c r="N36" s="350"/>
    </row>
    <row r="37" spans="1:14" x14ac:dyDescent="0.2">
      <c r="A37" s="350"/>
      <c r="B37" s="372" t="s">
        <v>206</v>
      </c>
      <c r="C37" s="424"/>
      <c r="D37" s="373" t="s">
        <v>1421</v>
      </c>
      <c r="E37" s="350"/>
      <c r="F37" s="372"/>
      <c r="G37" s="415"/>
      <c r="H37" s="372" t="s">
        <v>10</v>
      </c>
      <c r="I37" s="372"/>
      <c r="J37" s="372"/>
      <c r="K37" s="374" t="s">
        <v>11</v>
      </c>
      <c r="L37" s="482"/>
      <c r="M37" s="482"/>
      <c r="N37" s="350"/>
    </row>
    <row r="38" spans="1:14" x14ac:dyDescent="0.2">
      <c r="A38" s="350"/>
      <c r="B38" s="372" t="s">
        <v>12</v>
      </c>
      <c r="C38" s="424"/>
      <c r="D38" s="427" t="s">
        <v>1267</v>
      </c>
      <c r="E38" s="350"/>
      <c r="F38" s="372"/>
      <c r="G38" s="415"/>
      <c r="H38" s="372" t="s">
        <v>14</v>
      </c>
      <c r="I38" s="372"/>
      <c r="J38" s="372"/>
      <c r="K38" s="374" t="s">
        <v>11</v>
      </c>
      <c r="L38" s="482"/>
      <c r="M38" s="482"/>
      <c r="N38" s="350"/>
    </row>
    <row r="39" spans="1:14" x14ac:dyDescent="0.2">
      <c r="A39" s="350"/>
      <c r="B39" s="372" t="s">
        <v>15</v>
      </c>
      <c r="C39" s="424"/>
      <c r="D39" s="373" t="s">
        <v>1420</v>
      </c>
      <c r="E39" s="350"/>
      <c r="F39" s="372"/>
      <c r="G39" s="415"/>
      <c r="H39" s="372" t="s">
        <v>17</v>
      </c>
      <c r="I39" s="372"/>
      <c r="J39" s="372"/>
      <c r="K39" s="374" t="s">
        <v>508</v>
      </c>
      <c r="L39" s="482"/>
      <c r="M39" s="482"/>
      <c r="N39" s="350"/>
    </row>
    <row r="40" spans="1:14" x14ac:dyDescent="0.2">
      <c r="A40" s="350"/>
      <c r="B40" s="372" t="s">
        <v>406</v>
      </c>
      <c r="C40" s="424"/>
      <c r="D40" s="373" t="s">
        <v>1417</v>
      </c>
      <c r="E40" s="350"/>
      <c r="F40" s="372"/>
      <c r="G40" s="415"/>
      <c r="H40" s="372" t="s">
        <v>24</v>
      </c>
      <c r="I40" s="372"/>
      <c r="J40" s="372"/>
      <c r="K40" s="373" t="s">
        <v>1418</v>
      </c>
      <c r="L40" s="482"/>
      <c r="M40" s="482"/>
      <c r="N40" s="350"/>
    </row>
    <row r="41" spans="1:14" x14ac:dyDescent="0.2">
      <c r="A41" s="350"/>
      <c r="B41" s="372" t="s">
        <v>25</v>
      </c>
      <c r="C41" s="424"/>
      <c r="D41" s="374" t="s">
        <v>26</v>
      </c>
      <c r="E41" s="350"/>
      <c r="F41" s="372"/>
      <c r="G41" s="415"/>
      <c r="H41" s="372" t="s">
        <v>329</v>
      </c>
      <c r="I41" s="372"/>
      <c r="J41" s="372"/>
      <c r="K41" s="373" t="s">
        <v>1419</v>
      </c>
      <c r="L41" s="482"/>
      <c r="M41" s="482"/>
      <c r="N41" s="350"/>
    </row>
    <row r="42" spans="1:14" x14ac:dyDescent="0.2">
      <c r="A42" s="350"/>
      <c r="B42" s="372" t="s">
        <v>28</v>
      </c>
      <c r="C42" s="424"/>
      <c r="D42" s="373" t="s">
        <v>335</v>
      </c>
      <c r="E42" s="350"/>
      <c r="F42" s="372"/>
      <c r="G42" s="415"/>
      <c r="H42" s="372" t="s">
        <v>228</v>
      </c>
      <c r="I42" s="372"/>
      <c r="J42" s="372"/>
      <c r="K42" s="373" t="s">
        <v>1422</v>
      </c>
      <c r="L42" s="482"/>
      <c r="M42" s="482"/>
      <c r="N42" s="350"/>
    </row>
    <row r="43" spans="1:14" x14ac:dyDescent="0.2">
      <c r="A43" s="350"/>
      <c r="B43" s="372" t="s">
        <v>22</v>
      </c>
      <c r="C43" s="428"/>
      <c r="D43" s="374" t="s">
        <v>407</v>
      </c>
      <c r="E43" s="374"/>
      <c r="F43" s="372"/>
      <c r="G43" s="415"/>
      <c r="H43" s="372" t="s">
        <v>29</v>
      </c>
      <c r="I43" s="372"/>
      <c r="J43" s="372"/>
      <c r="K43" s="374" t="s">
        <v>408</v>
      </c>
      <c r="L43" s="482"/>
      <c r="M43" s="482"/>
      <c r="N43" s="350"/>
    </row>
    <row r="44" spans="1:14" x14ac:dyDescent="0.2">
      <c r="A44" s="350"/>
      <c r="B44" s="372" t="s">
        <v>21</v>
      </c>
      <c r="C44" s="428"/>
      <c r="D44" s="374" t="s">
        <v>409</v>
      </c>
      <c r="E44" s="350"/>
      <c r="F44" s="372"/>
      <c r="G44" s="415"/>
      <c r="H44" s="372" t="s">
        <v>27</v>
      </c>
      <c r="I44" s="372"/>
      <c r="J44" s="374"/>
      <c r="K44" s="355" t="s">
        <v>262</v>
      </c>
      <c r="L44" s="482"/>
      <c r="M44" s="482"/>
      <c r="N44" s="350"/>
    </row>
    <row r="45" spans="1:14" x14ac:dyDescent="0.2">
      <c r="A45" s="350"/>
      <c r="B45" s="372"/>
      <c r="C45" s="424"/>
      <c r="D45" s="373"/>
      <c r="E45" s="350"/>
      <c r="F45" s="350"/>
      <c r="G45" s="350"/>
      <c r="H45" s="350"/>
      <c r="I45" s="350"/>
      <c r="J45" s="351"/>
      <c r="K45" s="358"/>
      <c r="L45" s="482"/>
      <c r="M45" s="482"/>
      <c r="N45" s="350"/>
    </row>
    <row r="46" spans="1:14" x14ac:dyDescent="0.2">
      <c r="A46" s="350"/>
      <c r="B46" s="525" t="s">
        <v>845</v>
      </c>
      <c r="C46" s="557"/>
      <c r="D46" s="526"/>
      <c r="E46" s="526"/>
      <c r="F46" s="526"/>
      <c r="G46" s="526"/>
      <c r="H46" s="526"/>
      <c r="I46" s="526"/>
      <c r="J46" s="527"/>
      <c r="K46" s="529">
        <v>618859</v>
      </c>
      <c r="L46" s="530">
        <f>M46*0.7</f>
        <v>6076</v>
      </c>
      <c r="M46" s="530">
        <v>8680</v>
      </c>
      <c r="N46" s="350"/>
    </row>
    <row r="47" spans="1:14" x14ac:dyDescent="0.2">
      <c r="A47" s="350"/>
      <c r="B47" s="369"/>
      <c r="C47" s="429"/>
      <c r="D47" s="369"/>
      <c r="E47" s="369"/>
      <c r="F47" s="369"/>
      <c r="G47" s="369"/>
      <c r="H47" s="369"/>
      <c r="I47" s="369"/>
      <c r="J47" s="377"/>
      <c r="K47" s="370"/>
      <c r="L47" s="481"/>
      <c r="M47" s="481"/>
      <c r="N47" s="350"/>
    </row>
    <row r="48" spans="1:14" x14ac:dyDescent="0.2">
      <c r="A48" s="350"/>
      <c r="B48" s="371" t="s">
        <v>7</v>
      </c>
      <c r="C48" s="424"/>
      <c r="D48" s="350"/>
      <c r="E48" s="350"/>
      <c r="F48" s="350"/>
      <c r="G48" s="350"/>
      <c r="H48" s="350"/>
      <c r="I48" s="350"/>
      <c r="J48" s="351"/>
      <c r="K48" s="370"/>
      <c r="L48" s="481"/>
      <c r="M48" s="481"/>
      <c r="N48" s="350"/>
    </row>
    <row r="49" spans="1:14" x14ac:dyDescent="0.2">
      <c r="A49" s="350"/>
      <c r="B49" s="372" t="s">
        <v>33</v>
      </c>
      <c r="C49" s="424"/>
      <c r="D49" s="373" t="s">
        <v>34</v>
      </c>
      <c r="E49" s="350"/>
      <c r="F49" s="372"/>
      <c r="G49" s="415"/>
      <c r="H49" s="372" t="s">
        <v>10</v>
      </c>
      <c r="I49" s="372"/>
      <c r="J49" s="372"/>
      <c r="K49" s="374" t="s">
        <v>11</v>
      </c>
      <c r="L49" s="482"/>
      <c r="M49" s="482"/>
      <c r="N49" s="350"/>
    </row>
    <row r="50" spans="1:14" x14ac:dyDescent="0.2">
      <c r="A50" s="350"/>
      <c r="B50" s="372" t="s">
        <v>12</v>
      </c>
      <c r="C50" s="424"/>
      <c r="D50" s="373" t="s">
        <v>471</v>
      </c>
      <c r="E50" s="350"/>
      <c r="F50" s="372"/>
      <c r="G50" s="415"/>
      <c r="H50" s="372" t="s">
        <v>14</v>
      </c>
      <c r="I50" s="372"/>
      <c r="J50" s="372"/>
      <c r="K50" s="374" t="s">
        <v>11</v>
      </c>
      <c r="L50" s="482"/>
      <c r="M50" s="482"/>
      <c r="N50" s="350"/>
    </row>
    <row r="51" spans="1:14" x14ac:dyDescent="0.2">
      <c r="A51" s="350"/>
      <c r="B51" s="372" t="s">
        <v>15</v>
      </c>
      <c r="C51" s="424"/>
      <c r="D51" s="373" t="s">
        <v>36</v>
      </c>
      <c r="E51" s="350"/>
      <c r="F51" s="372"/>
      <c r="G51" s="415"/>
      <c r="H51" s="372" t="s">
        <v>17</v>
      </c>
      <c r="I51" s="372"/>
      <c r="J51" s="372"/>
      <c r="K51" s="374" t="s">
        <v>508</v>
      </c>
      <c r="L51" s="482"/>
      <c r="M51" s="482"/>
      <c r="N51" s="350"/>
    </row>
    <row r="52" spans="1:14" x14ac:dyDescent="0.2">
      <c r="A52" s="350"/>
      <c r="B52" s="372" t="s">
        <v>37</v>
      </c>
      <c r="C52" s="424"/>
      <c r="D52" s="373" t="s">
        <v>168</v>
      </c>
      <c r="E52" s="350"/>
      <c r="F52" s="372"/>
      <c r="G52" s="415"/>
      <c r="H52" s="372" t="s">
        <v>24</v>
      </c>
      <c r="I52" s="372"/>
      <c r="J52" s="372"/>
      <c r="K52" s="373" t="s">
        <v>163</v>
      </c>
      <c r="L52" s="482"/>
      <c r="M52" s="482"/>
      <c r="N52" s="350"/>
    </row>
    <row r="53" spans="1:14" x14ac:dyDescent="0.2">
      <c r="A53" s="350"/>
      <c r="B53" s="372" t="s">
        <v>25</v>
      </c>
      <c r="C53" s="424"/>
      <c r="D53" s="374" t="s">
        <v>26</v>
      </c>
      <c r="E53" s="350"/>
      <c r="F53" s="372"/>
      <c r="G53" s="415"/>
      <c r="H53" s="372" t="s">
        <v>329</v>
      </c>
      <c r="I53" s="372"/>
      <c r="J53" s="372"/>
      <c r="K53" s="373" t="s">
        <v>411</v>
      </c>
      <c r="L53" s="482"/>
      <c r="M53" s="482"/>
      <c r="N53" s="350"/>
    </row>
    <row r="54" spans="1:14" x14ac:dyDescent="0.2">
      <c r="A54" s="350"/>
      <c r="B54" s="372" t="s">
        <v>28</v>
      </c>
      <c r="C54" s="424"/>
      <c r="D54" s="373" t="s">
        <v>335</v>
      </c>
      <c r="E54" s="350"/>
      <c r="F54" s="372"/>
      <c r="G54" s="415"/>
      <c r="H54" s="372" t="s">
        <v>228</v>
      </c>
      <c r="I54" s="372"/>
      <c r="J54" s="372"/>
      <c r="K54" s="373" t="s">
        <v>412</v>
      </c>
      <c r="L54" s="482"/>
      <c r="M54" s="482"/>
      <c r="N54" s="350"/>
    </row>
    <row r="55" spans="1:14" x14ac:dyDescent="0.2">
      <c r="A55" s="350"/>
      <c r="B55" s="372"/>
      <c r="C55" s="428"/>
      <c r="D55" s="374" t="s">
        <v>413</v>
      </c>
      <c r="E55" s="374"/>
      <c r="F55" s="372"/>
      <c r="H55" s="372" t="s">
        <v>29</v>
      </c>
      <c r="I55" s="372"/>
      <c r="J55" s="372"/>
      <c r="K55" s="374" t="s">
        <v>169</v>
      </c>
      <c r="L55" s="482"/>
      <c r="M55" s="482"/>
      <c r="N55" s="350"/>
    </row>
    <row r="56" spans="1:14" x14ac:dyDescent="0.2">
      <c r="A56" s="350"/>
      <c r="B56" s="372" t="s">
        <v>21</v>
      </c>
      <c r="C56" s="428"/>
      <c r="D56" s="374" t="s">
        <v>177</v>
      </c>
      <c r="E56" s="374"/>
      <c r="F56" s="372"/>
      <c r="G56" s="372"/>
      <c r="H56" s="372" t="s">
        <v>27</v>
      </c>
      <c r="I56" s="372"/>
      <c r="J56" s="374"/>
      <c r="K56" s="355" t="s">
        <v>262</v>
      </c>
      <c r="L56" s="482"/>
      <c r="M56" s="482"/>
      <c r="N56" s="350"/>
    </row>
    <row r="57" spans="1:14" x14ac:dyDescent="0.2">
      <c r="A57" s="350"/>
      <c r="B57" s="350"/>
      <c r="C57" s="424"/>
      <c r="D57" s="350"/>
      <c r="E57" s="350"/>
      <c r="F57" s="350"/>
      <c r="G57" s="350"/>
      <c r="H57" s="350"/>
      <c r="I57" s="350"/>
      <c r="J57" s="350"/>
      <c r="K57" s="351"/>
      <c r="L57" s="477"/>
      <c r="M57" s="477"/>
      <c r="N57" s="350"/>
    </row>
    <row r="58" spans="1:14" s="109" customFormat="1" ht="13.2" x14ac:dyDescent="0.25">
      <c r="A58" s="350"/>
      <c r="B58" s="378" t="s">
        <v>170</v>
      </c>
      <c r="C58" s="424"/>
      <c r="D58" s="350"/>
      <c r="E58" s="350"/>
      <c r="F58" s="350"/>
      <c r="G58" s="350"/>
      <c r="H58" s="350"/>
      <c r="I58" s="350"/>
      <c r="J58" s="350"/>
      <c r="K58" s="351"/>
      <c r="L58" s="477"/>
      <c r="M58" s="489"/>
      <c r="N58" s="352"/>
    </row>
    <row r="59" spans="1:14" s="109" customFormat="1" ht="13.2" x14ac:dyDescent="0.25">
      <c r="A59" s="350"/>
      <c r="B59" s="373" t="s">
        <v>45</v>
      </c>
      <c r="C59" s="424"/>
      <c r="D59" s="350"/>
      <c r="E59" s="350"/>
      <c r="F59" s="350"/>
      <c r="G59" s="350"/>
      <c r="H59" s="350"/>
      <c r="I59" s="350"/>
      <c r="J59" s="350"/>
      <c r="K59" s="351"/>
      <c r="L59" s="477"/>
      <c r="M59" s="489"/>
      <c r="N59" s="352"/>
    </row>
    <row r="60" spans="1:14" s="109" customFormat="1" ht="13.2" x14ac:dyDescent="0.25">
      <c r="A60" s="350"/>
      <c r="B60" s="373"/>
      <c r="C60" s="424"/>
      <c r="D60" s="350"/>
      <c r="E60" s="350"/>
      <c r="F60" s="350"/>
      <c r="G60" s="350"/>
      <c r="H60" s="350"/>
      <c r="I60" s="350"/>
      <c r="J60" s="350"/>
      <c r="K60" s="351"/>
      <c r="L60" s="477"/>
      <c r="M60" s="489"/>
      <c r="N60" s="352"/>
    </row>
    <row r="61" spans="1:14" s="109" customFormat="1" ht="22.8" x14ac:dyDescent="0.25">
      <c r="A61" s="350"/>
      <c r="B61" s="361" t="s">
        <v>46</v>
      </c>
      <c r="C61" s="426"/>
      <c r="D61" s="362"/>
      <c r="E61" s="362"/>
      <c r="F61" s="1161" t="s">
        <v>512</v>
      </c>
      <c r="G61" s="1161" t="s">
        <v>513</v>
      </c>
      <c r="H61" s="1161" t="s">
        <v>1387</v>
      </c>
      <c r="I61" s="1161" t="s">
        <v>514</v>
      </c>
      <c r="J61" s="1161"/>
      <c r="K61" s="1165" t="s">
        <v>47</v>
      </c>
      <c r="L61" s="1162" t="s">
        <v>455</v>
      </c>
      <c r="M61" s="1164" t="s">
        <v>5</v>
      </c>
      <c r="N61" s="352"/>
    </row>
    <row r="62" spans="1:14" s="109" customFormat="1" ht="13.2" x14ac:dyDescent="0.25">
      <c r="A62" s="350"/>
      <c r="B62" s="385"/>
      <c r="C62" s="430"/>
      <c r="D62" s="386"/>
      <c r="E62" s="386"/>
      <c r="F62" s="431"/>
      <c r="G62" s="431"/>
      <c r="H62" s="431"/>
      <c r="I62" s="431"/>
      <c r="J62" s="431"/>
      <c r="K62" s="387"/>
      <c r="L62" s="483"/>
      <c r="M62" s="483"/>
      <c r="N62" s="352"/>
    </row>
    <row r="63" spans="1:14" s="109" customFormat="1" ht="13.2" x14ac:dyDescent="0.25">
      <c r="A63" s="350"/>
      <c r="B63" s="394" t="s">
        <v>48</v>
      </c>
      <c r="C63" s="430"/>
      <c r="D63" s="386"/>
      <c r="E63" s="386"/>
      <c r="F63" s="386"/>
      <c r="G63" s="386"/>
      <c r="H63" s="386"/>
      <c r="I63" s="386"/>
      <c r="J63" s="386"/>
      <c r="K63" s="395"/>
      <c r="L63" s="484"/>
      <c r="M63" s="553"/>
      <c r="N63" s="352"/>
    </row>
    <row r="64" spans="1:14" s="109" customFormat="1" ht="13.2" x14ac:dyDescent="0.25">
      <c r="A64" s="350"/>
      <c r="B64" s="372"/>
      <c r="C64" s="1312" t="s">
        <v>515</v>
      </c>
      <c r="D64" s="1312"/>
      <c r="E64" s="1312"/>
      <c r="F64" s="510" t="s">
        <v>431</v>
      </c>
      <c r="G64" s="510" t="s">
        <v>431</v>
      </c>
      <c r="H64" s="510"/>
      <c r="I64" s="510"/>
      <c r="J64" s="505"/>
      <c r="K64" s="559">
        <v>605623</v>
      </c>
      <c r="L64" s="535" t="s">
        <v>52</v>
      </c>
      <c r="M64" s="535" t="s">
        <v>52</v>
      </c>
      <c r="N64" s="380"/>
    </row>
    <row r="65" spans="1:14" s="109" customFormat="1" ht="13.2" x14ac:dyDescent="0.25">
      <c r="A65" s="350"/>
      <c r="B65" s="432"/>
      <c r="C65" s="1312" t="s">
        <v>516</v>
      </c>
      <c r="D65" s="1312"/>
      <c r="E65" s="1312"/>
      <c r="F65" s="510" t="s">
        <v>431</v>
      </c>
      <c r="G65" s="510" t="s">
        <v>431</v>
      </c>
      <c r="H65" s="510"/>
      <c r="I65" s="510"/>
      <c r="J65" s="505"/>
      <c r="K65" s="559">
        <v>611691</v>
      </c>
      <c r="L65" s="535">
        <f>M65*0.7</f>
        <v>161.69999999999999</v>
      </c>
      <c r="M65" s="535">
        <v>231</v>
      </c>
      <c r="N65" s="380"/>
    </row>
    <row r="66" spans="1:14" s="109" customFormat="1" ht="13.2" x14ac:dyDescent="0.25">
      <c r="A66" s="350"/>
      <c r="B66" s="372"/>
      <c r="C66" s="1312" t="s">
        <v>430</v>
      </c>
      <c r="D66" s="1312"/>
      <c r="E66" s="1312"/>
      <c r="F66" s="510" t="s">
        <v>431</v>
      </c>
      <c r="G66" s="510" t="s">
        <v>431</v>
      </c>
      <c r="H66" s="510" t="s">
        <v>431</v>
      </c>
      <c r="I66" s="510" t="s">
        <v>431</v>
      </c>
      <c r="J66" s="510"/>
      <c r="K66" s="559">
        <v>605624</v>
      </c>
      <c r="L66" s="535" t="s">
        <v>94</v>
      </c>
      <c r="M66" s="535" t="s">
        <v>94</v>
      </c>
      <c r="N66" s="380"/>
    </row>
    <row r="67" spans="1:14" s="109" customFormat="1" ht="13.2" x14ac:dyDescent="0.25">
      <c r="A67" s="350"/>
      <c r="B67" s="432"/>
      <c r="C67" s="1312" t="s">
        <v>478</v>
      </c>
      <c r="D67" s="1312"/>
      <c r="E67" s="1312"/>
      <c r="F67" s="510"/>
      <c r="G67" s="510"/>
      <c r="H67" s="510" t="s">
        <v>431</v>
      </c>
      <c r="I67" s="510" t="s">
        <v>431</v>
      </c>
      <c r="J67" s="505"/>
      <c r="K67" s="559">
        <v>605625</v>
      </c>
      <c r="L67" s="535">
        <f>M67*0.7</f>
        <v>161</v>
      </c>
      <c r="M67" s="535">
        <v>230</v>
      </c>
      <c r="N67" s="380"/>
    </row>
    <row r="68" spans="1:14" s="109" customFormat="1" ht="13.2" x14ac:dyDescent="0.25">
      <c r="A68" s="350"/>
      <c r="B68" s="372"/>
      <c r="C68" s="1312" t="s">
        <v>517</v>
      </c>
      <c r="D68" s="1312"/>
      <c r="E68" s="1312"/>
      <c r="F68" s="510"/>
      <c r="G68" s="510"/>
      <c r="H68" s="510" t="s">
        <v>431</v>
      </c>
      <c r="I68" s="510" t="s">
        <v>431</v>
      </c>
      <c r="J68" s="505"/>
      <c r="K68" s="559">
        <v>608915</v>
      </c>
      <c r="L68" s="535">
        <f>M68*0.7</f>
        <v>179.2</v>
      </c>
      <c r="M68" s="535">
        <v>256</v>
      </c>
      <c r="N68" s="380"/>
    </row>
    <row r="69" spans="1:14" s="109" customFormat="1" ht="13.2" x14ac:dyDescent="0.25">
      <c r="A69" s="350"/>
      <c r="B69" s="432"/>
      <c r="C69" s="1312" t="s">
        <v>432</v>
      </c>
      <c r="D69" s="1312"/>
      <c r="E69" s="1312"/>
      <c r="F69" s="510"/>
      <c r="G69" s="510"/>
      <c r="H69" s="510" t="s">
        <v>431</v>
      </c>
      <c r="I69" s="510" t="s">
        <v>431</v>
      </c>
      <c r="J69" s="505"/>
      <c r="K69" s="559">
        <v>605664</v>
      </c>
      <c r="L69" s="535" t="s">
        <v>52</v>
      </c>
      <c r="M69" s="535" t="s">
        <v>52</v>
      </c>
      <c r="N69" s="380"/>
    </row>
    <row r="70" spans="1:14" s="109" customFormat="1" ht="13.2" x14ac:dyDescent="0.25">
      <c r="A70" s="352"/>
      <c r="B70" s="432"/>
      <c r="C70" s="434"/>
      <c r="D70" s="352"/>
      <c r="E70" s="352"/>
      <c r="F70" s="604"/>
      <c r="G70" s="604"/>
      <c r="H70" s="604"/>
      <c r="I70" s="604"/>
      <c r="J70" s="403"/>
      <c r="K70" s="435"/>
      <c r="L70" s="523"/>
      <c r="M70" s="554"/>
      <c r="N70" s="380"/>
    </row>
    <row r="71" spans="1:14" s="380" customFormat="1" ht="13.2" x14ac:dyDescent="0.25">
      <c r="A71" s="352"/>
      <c r="B71" s="394" t="s">
        <v>213</v>
      </c>
      <c r="C71" s="436"/>
      <c r="D71" s="437"/>
      <c r="E71" s="437"/>
      <c r="F71" s="800"/>
      <c r="G71" s="800"/>
      <c r="H71" s="800"/>
      <c r="I71" s="800"/>
      <c r="J71" s="407"/>
      <c r="K71" s="438"/>
      <c r="L71" s="551"/>
      <c r="M71" s="551"/>
    </row>
    <row r="72" spans="1:14" s="109" customFormat="1" ht="13.2" x14ac:dyDescent="0.25">
      <c r="A72" s="350"/>
      <c r="B72" s="432"/>
      <c r="C72" s="1365" t="s">
        <v>518</v>
      </c>
      <c r="D72" s="1365"/>
      <c r="E72" s="1365"/>
      <c r="F72" s="509" t="s">
        <v>431</v>
      </c>
      <c r="G72" s="1159" t="s">
        <v>431</v>
      </c>
      <c r="H72" s="606"/>
      <c r="I72" s="606"/>
      <c r="J72" s="607"/>
      <c r="K72" s="561"/>
      <c r="L72" s="608" t="s">
        <v>52</v>
      </c>
      <c r="M72" s="608" t="s">
        <v>52</v>
      </c>
      <c r="N72" s="380"/>
    </row>
    <row r="73" spans="1:14" s="441" customFormat="1" ht="13.2" x14ac:dyDescent="0.25">
      <c r="A73" s="400"/>
      <c r="B73" s="439"/>
      <c r="C73" s="1351" t="s">
        <v>1389</v>
      </c>
      <c r="D73" s="1352"/>
      <c r="E73" s="1353"/>
      <c r="F73" s="531" t="s">
        <v>431</v>
      </c>
      <c r="G73" s="531" t="s">
        <v>431</v>
      </c>
      <c r="H73" s="1098"/>
      <c r="I73" s="1098"/>
      <c r="J73" s="609"/>
      <c r="K73" s="610"/>
      <c r="L73" s="1071">
        <v>0</v>
      </c>
      <c r="M73" s="1071">
        <v>0</v>
      </c>
      <c r="N73" s="440"/>
    </row>
    <row r="74" spans="1:14" s="441" customFormat="1" ht="13.2" x14ac:dyDescent="0.2">
      <c r="A74" s="400"/>
      <c r="B74" s="439"/>
      <c r="C74" s="1354" t="s">
        <v>519</v>
      </c>
      <c r="D74" s="1355"/>
      <c r="E74" s="1355"/>
      <c r="F74" s="1099"/>
      <c r="G74" s="1099"/>
      <c r="H74" s="613" t="s">
        <v>431</v>
      </c>
      <c r="I74" s="613" t="s">
        <v>431</v>
      </c>
      <c r="J74" s="613"/>
      <c r="K74" s="614"/>
      <c r="L74" s="615" t="s">
        <v>52</v>
      </c>
      <c r="M74" s="616" t="s">
        <v>52</v>
      </c>
      <c r="N74" s="440"/>
    </row>
    <row r="75" spans="1:14" s="441" customFormat="1" ht="13.2" x14ac:dyDescent="0.2">
      <c r="A75" s="400"/>
      <c r="B75" s="439"/>
      <c r="C75" s="1351" t="s">
        <v>1424</v>
      </c>
      <c r="D75" s="1352"/>
      <c r="E75" s="1353"/>
      <c r="F75" s="1104"/>
      <c r="G75" s="531"/>
      <c r="H75" s="613" t="s">
        <v>431</v>
      </c>
      <c r="I75" s="1098"/>
      <c r="J75" s="1074"/>
      <c r="K75" s="617"/>
      <c r="L75" s="1075" t="s">
        <v>52</v>
      </c>
      <c r="M75" s="1075" t="s">
        <v>52</v>
      </c>
      <c r="N75" s="440"/>
    </row>
    <row r="76" spans="1:14" s="441" customFormat="1" ht="13.2" x14ac:dyDescent="0.25">
      <c r="A76" s="400"/>
      <c r="B76" s="439"/>
      <c r="C76" s="1351" t="s">
        <v>1423</v>
      </c>
      <c r="D76" s="1352"/>
      <c r="E76" s="1353"/>
      <c r="F76" s="1104"/>
      <c r="G76" s="531"/>
      <c r="H76" s="1098" t="s">
        <v>431</v>
      </c>
      <c r="I76" s="1098" t="s">
        <v>431</v>
      </c>
      <c r="J76" s="1070"/>
      <c r="K76" s="617"/>
      <c r="L76" s="1071" t="s">
        <v>94</v>
      </c>
      <c r="M76" s="1071" t="s">
        <v>94</v>
      </c>
      <c r="N76" s="440"/>
    </row>
    <row r="77" spans="1:14" s="441" customFormat="1" ht="13.2" x14ac:dyDescent="0.25">
      <c r="A77" s="400"/>
      <c r="B77" s="439"/>
      <c r="C77" s="1351" t="s">
        <v>1390</v>
      </c>
      <c r="D77" s="1352"/>
      <c r="E77" s="1352"/>
      <c r="F77" s="1357" t="s">
        <v>431</v>
      </c>
      <c r="G77" s="1358" t="s">
        <v>431</v>
      </c>
      <c r="H77" s="1357" t="s">
        <v>431</v>
      </c>
      <c r="I77" s="1357" t="s">
        <v>431</v>
      </c>
      <c r="J77" s="1357"/>
      <c r="K77" s="617"/>
      <c r="L77" s="1345">
        <f>M77*0.7</f>
        <v>274.39999999999998</v>
      </c>
      <c r="M77" s="1345">
        <v>392</v>
      </c>
      <c r="N77" s="440"/>
    </row>
    <row r="78" spans="1:14" s="441" customFormat="1" ht="13.2" x14ac:dyDescent="0.25">
      <c r="A78" s="400"/>
      <c r="B78" s="439"/>
      <c r="C78" s="1350" t="s">
        <v>1391</v>
      </c>
      <c r="D78" s="1211"/>
      <c r="E78" s="1211"/>
      <c r="F78" s="1358"/>
      <c r="G78" s="1358"/>
      <c r="H78" s="1358"/>
      <c r="I78" s="1358"/>
      <c r="J78" s="1358"/>
      <c r="K78" s="619"/>
      <c r="L78" s="1346"/>
      <c r="M78" s="1346"/>
      <c r="N78" s="440"/>
    </row>
    <row r="79" spans="1:14" s="441" customFormat="1" ht="13.2" x14ac:dyDescent="0.25">
      <c r="A79" s="400"/>
      <c r="B79" s="439"/>
      <c r="C79" s="1348" t="s">
        <v>1411</v>
      </c>
      <c r="D79" s="1349"/>
      <c r="E79" s="1349"/>
      <c r="F79" s="1359"/>
      <c r="G79" s="1359"/>
      <c r="H79" s="1359"/>
      <c r="I79" s="1359"/>
      <c r="J79" s="1359"/>
      <c r="K79" s="618"/>
      <c r="L79" s="1347"/>
      <c r="M79" s="1347"/>
      <c r="N79" s="440"/>
    </row>
    <row r="80" spans="1:14" s="441" customFormat="1" ht="13.2" x14ac:dyDescent="0.25">
      <c r="A80" s="400"/>
      <c r="B80" s="439"/>
      <c r="C80" s="1068"/>
      <c r="D80" s="1068"/>
      <c r="E80" s="1068"/>
      <c r="F80" s="1089"/>
      <c r="G80" s="1089"/>
      <c r="H80" s="1089"/>
      <c r="I80" s="1089"/>
      <c r="J80" s="1067"/>
      <c r="K80" s="612"/>
      <c r="L80" s="1069"/>
      <c r="M80" s="1069"/>
      <c r="N80" s="440"/>
    </row>
    <row r="81" spans="1:14" s="441" customFormat="1" ht="13.2" x14ac:dyDescent="0.25">
      <c r="A81" s="400"/>
      <c r="B81" s="439" t="s">
        <v>1392</v>
      </c>
      <c r="C81" s="1068"/>
      <c r="D81" s="1068"/>
      <c r="E81" s="1068"/>
      <c r="F81" s="1089"/>
      <c r="G81" s="1089"/>
      <c r="H81" s="1089"/>
      <c r="I81" s="1089"/>
      <c r="J81" s="1067"/>
      <c r="K81" s="612"/>
      <c r="L81" s="1069"/>
      <c r="M81" s="1069"/>
      <c r="N81" s="440"/>
    </row>
    <row r="82" spans="1:14" s="441" customFormat="1" ht="13.2" x14ac:dyDescent="0.25">
      <c r="A82" s="400"/>
      <c r="B82" s="439"/>
      <c r="C82" s="1351" t="s">
        <v>1338</v>
      </c>
      <c r="D82" s="1352"/>
      <c r="E82" s="1353"/>
      <c r="F82" s="1098" t="s">
        <v>431</v>
      </c>
      <c r="G82" s="1098" t="s">
        <v>431</v>
      </c>
      <c r="H82" s="1098" t="s">
        <v>431</v>
      </c>
      <c r="I82" s="1098" t="s">
        <v>431</v>
      </c>
      <c r="J82" s="1070"/>
      <c r="K82" s="617" t="s">
        <v>1393</v>
      </c>
      <c r="L82" s="1071">
        <f>M82*0.7</f>
        <v>39.199999999999996</v>
      </c>
      <c r="M82" s="1071">
        <v>56</v>
      </c>
      <c r="N82" s="440"/>
    </row>
    <row r="83" spans="1:14" s="441" customFormat="1" ht="13.2" x14ac:dyDescent="0.25">
      <c r="A83" s="400"/>
      <c r="B83" s="439"/>
      <c r="C83" s="1351" t="s">
        <v>64</v>
      </c>
      <c r="D83" s="1352"/>
      <c r="E83" s="1353"/>
      <c r="F83" s="1098" t="s">
        <v>431</v>
      </c>
      <c r="G83" s="1098" t="s">
        <v>431</v>
      </c>
      <c r="H83" s="1098" t="s">
        <v>431</v>
      </c>
      <c r="I83" s="1098" t="s">
        <v>431</v>
      </c>
      <c r="J83" s="1070"/>
      <c r="K83" s="617" t="s">
        <v>1394</v>
      </c>
      <c r="L83" s="1071">
        <f>M83*0.7</f>
        <v>39.199999999999996</v>
      </c>
      <c r="M83" s="1071">
        <v>56</v>
      </c>
      <c r="N83" s="440"/>
    </row>
    <row r="84" spans="1:14" s="441" customFormat="1" ht="13.2" x14ac:dyDescent="0.25">
      <c r="A84" s="400"/>
      <c r="B84" s="439"/>
      <c r="C84" s="1354" t="s">
        <v>1339</v>
      </c>
      <c r="D84" s="1355"/>
      <c r="E84" s="1356"/>
      <c r="F84" s="531" t="s">
        <v>431</v>
      </c>
      <c r="G84" s="531" t="s">
        <v>431</v>
      </c>
      <c r="H84" s="531" t="s">
        <v>431</v>
      </c>
      <c r="I84" s="531" t="s">
        <v>431</v>
      </c>
      <c r="J84" s="531"/>
      <c r="K84" s="614" t="s">
        <v>1395</v>
      </c>
      <c r="L84" s="1071">
        <f>M84*0.7</f>
        <v>39.199999999999996</v>
      </c>
      <c r="M84" s="535">
        <v>56</v>
      </c>
      <c r="N84" s="440"/>
    </row>
    <row r="85" spans="1:14" s="441" customFormat="1" ht="13.2" x14ac:dyDescent="0.2">
      <c r="A85" s="400"/>
      <c r="B85" s="439"/>
      <c r="C85" s="390"/>
      <c r="D85" s="350"/>
      <c r="E85" s="350"/>
      <c r="F85" s="604"/>
      <c r="G85" s="604"/>
      <c r="H85" s="604"/>
      <c r="I85" s="604"/>
      <c r="J85" s="358"/>
      <c r="K85" s="433"/>
      <c r="L85" s="522"/>
      <c r="M85" s="540"/>
      <c r="N85" s="440"/>
    </row>
    <row r="86" spans="1:14" s="380" customFormat="1" ht="13.2" x14ac:dyDescent="0.25">
      <c r="A86" s="352"/>
      <c r="B86" s="394" t="s">
        <v>433</v>
      </c>
      <c r="C86" s="436"/>
      <c r="D86" s="437"/>
      <c r="E86" s="437"/>
      <c r="F86" s="800"/>
      <c r="G86" s="800"/>
      <c r="H86" s="800"/>
      <c r="I86" s="800"/>
      <c r="J86" s="407"/>
      <c r="K86" s="407"/>
      <c r="L86" s="551"/>
      <c r="M86" s="551"/>
    </row>
    <row r="87" spans="1:14" s="109" customFormat="1" ht="13.2" x14ac:dyDescent="0.25">
      <c r="A87" s="350"/>
      <c r="B87" s="372"/>
      <c r="C87" s="1312" t="s">
        <v>434</v>
      </c>
      <c r="D87" s="1312"/>
      <c r="E87" s="1312"/>
      <c r="F87" s="510" t="s">
        <v>431</v>
      </c>
      <c r="G87" s="510" t="s">
        <v>431</v>
      </c>
      <c r="H87" s="510" t="s">
        <v>431</v>
      </c>
      <c r="I87" s="510" t="s">
        <v>431</v>
      </c>
      <c r="J87" s="505"/>
      <c r="K87" s="560" t="s">
        <v>71</v>
      </c>
      <c r="L87" s="535" t="s">
        <v>52</v>
      </c>
      <c r="M87" s="535" t="s">
        <v>52</v>
      </c>
      <c r="N87" s="380"/>
    </row>
    <row r="88" spans="1:14" s="109" customFormat="1" ht="13.2" x14ac:dyDescent="0.25">
      <c r="A88" s="350"/>
      <c r="B88" s="432"/>
      <c r="C88" s="1312" t="s">
        <v>479</v>
      </c>
      <c r="D88" s="1312"/>
      <c r="E88" s="1312"/>
      <c r="F88" s="510" t="s">
        <v>431</v>
      </c>
      <c r="G88" s="510" t="s">
        <v>431</v>
      </c>
      <c r="H88" s="510" t="s">
        <v>431</v>
      </c>
      <c r="I88" s="510" t="s">
        <v>431</v>
      </c>
      <c r="J88" s="505"/>
      <c r="K88" s="560" t="s">
        <v>67</v>
      </c>
      <c r="L88" s="1100">
        <f t="shared" ref="L88:L92" si="0">M88*0.7</f>
        <v>53.199999999999996</v>
      </c>
      <c r="M88" s="535">
        <v>76</v>
      </c>
      <c r="N88" s="380"/>
    </row>
    <row r="89" spans="1:14" s="109" customFormat="1" ht="13.2" x14ac:dyDescent="0.25">
      <c r="A89" s="350"/>
      <c r="B89" s="432"/>
      <c r="C89" s="1312" t="s">
        <v>435</v>
      </c>
      <c r="D89" s="1312"/>
      <c r="E89" s="1312"/>
      <c r="F89" s="510" t="s">
        <v>431</v>
      </c>
      <c r="G89" s="510" t="s">
        <v>431</v>
      </c>
      <c r="H89" s="510" t="s">
        <v>431</v>
      </c>
      <c r="I89" s="510" t="s">
        <v>431</v>
      </c>
      <c r="J89" s="505"/>
      <c r="K89" s="560" t="s">
        <v>69</v>
      </c>
      <c r="L89" s="1100">
        <f t="shared" si="0"/>
        <v>53.199999999999996</v>
      </c>
      <c r="M89" s="535">
        <v>76</v>
      </c>
      <c r="N89" s="380"/>
    </row>
    <row r="90" spans="1:14" s="109" customFormat="1" ht="13.2" x14ac:dyDescent="0.25">
      <c r="A90" s="350"/>
      <c r="B90" s="432"/>
      <c r="C90" s="1312" t="s">
        <v>436</v>
      </c>
      <c r="D90" s="1312"/>
      <c r="E90" s="1312"/>
      <c r="F90" s="510" t="s">
        <v>431</v>
      </c>
      <c r="G90" s="510" t="s">
        <v>431</v>
      </c>
      <c r="H90" s="510" t="s">
        <v>431</v>
      </c>
      <c r="I90" s="510" t="s">
        <v>431</v>
      </c>
      <c r="J90" s="505"/>
      <c r="K90" s="560" t="s">
        <v>416</v>
      </c>
      <c r="L90" s="1100">
        <f t="shared" si="0"/>
        <v>53.199999999999996</v>
      </c>
      <c r="M90" s="535">
        <v>76</v>
      </c>
      <c r="N90" s="380"/>
    </row>
    <row r="91" spans="1:14" s="109" customFormat="1" ht="13.2" x14ac:dyDescent="0.25">
      <c r="A91" s="350"/>
      <c r="B91" s="432"/>
      <c r="C91" s="1312" t="s">
        <v>437</v>
      </c>
      <c r="D91" s="1312"/>
      <c r="E91" s="1312"/>
      <c r="F91" s="510" t="s">
        <v>431</v>
      </c>
      <c r="G91" s="510" t="s">
        <v>431</v>
      </c>
      <c r="H91" s="510" t="s">
        <v>431</v>
      </c>
      <c r="I91" s="510" t="s">
        <v>431</v>
      </c>
      <c r="J91" s="505"/>
      <c r="K91" s="560" t="s">
        <v>417</v>
      </c>
      <c r="L91" s="1100">
        <f t="shared" si="0"/>
        <v>53.199999999999996</v>
      </c>
      <c r="M91" s="535">
        <v>76</v>
      </c>
      <c r="N91" s="380"/>
    </row>
    <row r="92" spans="1:14" s="109" customFormat="1" ht="13.2" x14ac:dyDescent="0.25">
      <c r="A92" s="350"/>
      <c r="B92" s="432"/>
      <c r="C92" s="1312" t="s">
        <v>438</v>
      </c>
      <c r="D92" s="1312"/>
      <c r="E92" s="1312"/>
      <c r="F92" s="510" t="s">
        <v>431</v>
      </c>
      <c r="G92" s="510" t="s">
        <v>431</v>
      </c>
      <c r="H92" s="510" t="s">
        <v>431</v>
      </c>
      <c r="I92" s="510" t="s">
        <v>431</v>
      </c>
      <c r="J92" s="505"/>
      <c r="K92" s="560" t="s">
        <v>352</v>
      </c>
      <c r="L92" s="535">
        <f t="shared" si="0"/>
        <v>53.199999999999996</v>
      </c>
      <c r="M92" s="535">
        <v>76</v>
      </c>
      <c r="N92" s="380"/>
    </row>
    <row r="93" spans="1:14" s="109" customFormat="1" ht="13.2" x14ac:dyDescent="0.25">
      <c r="A93" s="352"/>
      <c r="B93" s="432"/>
      <c r="C93" s="434"/>
      <c r="D93" s="352"/>
      <c r="E93" s="352"/>
      <c r="F93" s="604"/>
      <c r="G93" s="604"/>
      <c r="H93" s="604"/>
      <c r="I93" s="604"/>
      <c r="J93" s="402"/>
      <c r="K93" s="396"/>
      <c r="L93" s="523"/>
      <c r="M93" s="554"/>
      <c r="N93" s="380"/>
    </row>
    <row r="94" spans="1:14" s="380" customFormat="1" ht="13.2" x14ac:dyDescent="0.25">
      <c r="A94" s="352"/>
      <c r="B94" s="394" t="s">
        <v>215</v>
      </c>
      <c r="C94" s="436"/>
      <c r="D94" s="437"/>
      <c r="E94" s="437"/>
      <c r="F94" s="800"/>
      <c r="G94" s="800"/>
      <c r="H94" s="800"/>
      <c r="I94" s="800"/>
      <c r="J94" s="407"/>
      <c r="K94" s="407"/>
      <c r="L94" s="551"/>
      <c r="M94" s="551"/>
    </row>
    <row r="95" spans="1:14" s="109" customFormat="1" ht="13.2" x14ac:dyDescent="0.25">
      <c r="A95" s="350"/>
      <c r="B95" s="372"/>
      <c r="C95" s="1312" t="s">
        <v>357</v>
      </c>
      <c r="D95" s="1312"/>
      <c r="E95" s="1312"/>
      <c r="F95" s="510"/>
      <c r="G95" s="510"/>
      <c r="H95" s="510"/>
      <c r="I95" s="510" t="s">
        <v>431</v>
      </c>
      <c r="J95" s="505"/>
      <c r="K95" s="559">
        <v>607168</v>
      </c>
      <c r="L95" s="535">
        <f>M95*0.7</f>
        <v>32.199999999999996</v>
      </c>
      <c r="M95" s="535">
        <v>46</v>
      </c>
      <c r="N95" s="380"/>
    </row>
    <row r="96" spans="1:14" s="109" customFormat="1" ht="13.2" x14ac:dyDescent="0.25">
      <c r="A96" s="350"/>
      <c r="B96" s="432"/>
      <c r="C96" s="1312" t="s">
        <v>484</v>
      </c>
      <c r="D96" s="1312"/>
      <c r="E96" s="1312"/>
      <c r="F96" s="510"/>
      <c r="G96" s="510" t="s">
        <v>431</v>
      </c>
      <c r="H96" s="510"/>
      <c r="I96" s="510"/>
      <c r="J96" s="505"/>
      <c r="K96" s="559">
        <v>607691</v>
      </c>
      <c r="L96" s="535">
        <v>0</v>
      </c>
      <c r="M96" s="535">
        <v>0</v>
      </c>
      <c r="N96" s="380"/>
    </row>
    <row r="97" spans="1:14" s="109" customFormat="1" ht="13.2" x14ac:dyDescent="0.25">
      <c r="A97" s="350"/>
      <c r="B97" s="372"/>
      <c r="C97" s="1312" t="s">
        <v>484</v>
      </c>
      <c r="D97" s="1312"/>
      <c r="E97" s="1312"/>
      <c r="F97" s="510"/>
      <c r="G97" s="510"/>
      <c r="H97" s="510"/>
      <c r="I97" s="510" t="s">
        <v>431</v>
      </c>
      <c r="J97" s="505"/>
      <c r="K97" s="559">
        <v>607692</v>
      </c>
      <c r="L97" s="535">
        <v>0</v>
      </c>
      <c r="M97" s="535">
        <v>0</v>
      </c>
      <c r="N97" s="380"/>
    </row>
    <row r="98" spans="1:14" s="109" customFormat="1" ht="13.2" x14ac:dyDescent="0.25">
      <c r="A98" s="350"/>
      <c r="B98" s="432"/>
      <c r="C98" s="1312" t="s">
        <v>485</v>
      </c>
      <c r="D98" s="1312"/>
      <c r="E98" s="1312"/>
      <c r="F98" s="510"/>
      <c r="G98" s="510" t="s">
        <v>431</v>
      </c>
      <c r="H98" s="510"/>
      <c r="I98" s="510"/>
      <c r="J98" s="505"/>
      <c r="K98" s="559">
        <v>607693</v>
      </c>
      <c r="L98" s="535">
        <v>0</v>
      </c>
      <c r="M98" s="535">
        <v>0</v>
      </c>
      <c r="N98" s="380"/>
    </row>
    <row r="99" spans="1:14" s="109" customFormat="1" ht="13.2" x14ac:dyDescent="0.25">
      <c r="A99" s="350"/>
      <c r="B99" s="372"/>
      <c r="C99" s="1312" t="s">
        <v>485</v>
      </c>
      <c r="D99" s="1312"/>
      <c r="E99" s="1312"/>
      <c r="F99" s="510"/>
      <c r="G99" s="510"/>
      <c r="H99" s="510"/>
      <c r="I99" s="510" t="s">
        <v>431</v>
      </c>
      <c r="J99" s="505"/>
      <c r="K99" s="559">
        <v>607694</v>
      </c>
      <c r="L99" s="535">
        <v>0</v>
      </c>
      <c r="M99" s="535">
        <v>0</v>
      </c>
      <c r="N99" s="380"/>
    </row>
    <row r="100" spans="1:14" s="109" customFormat="1" ht="13.2" x14ac:dyDescent="0.25">
      <c r="A100" s="350"/>
      <c r="B100" s="432"/>
      <c r="C100" s="1312" t="s">
        <v>480</v>
      </c>
      <c r="D100" s="1312"/>
      <c r="E100" s="1312"/>
      <c r="F100" s="510" t="s">
        <v>431</v>
      </c>
      <c r="G100" s="510" t="s">
        <v>431</v>
      </c>
      <c r="H100" s="510" t="s">
        <v>431</v>
      </c>
      <c r="I100" s="510" t="s">
        <v>431</v>
      </c>
      <c r="J100" s="505"/>
      <c r="K100" s="559" t="s">
        <v>481</v>
      </c>
      <c r="L100" s="535">
        <f t="shared" ref="L100:L104" si="1">M100*0.7</f>
        <v>7</v>
      </c>
      <c r="M100" s="535">
        <v>10</v>
      </c>
      <c r="N100" s="380"/>
    </row>
    <row r="101" spans="1:14" s="109" customFormat="1" ht="13.2" x14ac:dyDescent="0.25">
      <c r="A101" s="350"/>
      <c r="B101" s="432"/>
      <c r="C101" s="1343" t="s">
        <v>1412</v>
      </c>
      <c r="D101" s="1343"/>
      <c r="E101" s="1343"/>
      <c r="F101" s="510" t="s">
        <v>431</v>
      </c>
      <c r="G101" s="510" t="s">
        <v>431</v>
      </c>
      <c r="H101" s="531" t="s">
        <v>431</v>
      </c>
      <c r="I101" s="531" t="s">
        <v>431</v>
      </c>
      <c r="J101" s="550"/>
      <c r="K101" s="561" t="s">
        <v>370</v>
      </c>
      <c r="L101" s="535" t="s">
        <v>52</v>
      </c>
      <c r="M101" s="535" t="s">
        <v>52</v>
      </c>
      <c r="N101" s="380"/>
    </row>
    <row r="102" spans="1:14" s="109" customFormat="1" ht="13.2" x14ac:dyDescent="0.25">
      <c r="A102" s="350"/>
      <c r="B102" s="432"/>
      <c r="C102" s="1312" t="s">
        <v>439</v>
      </c>
      <c r="D102" s="1312"/>
      <c r="E102" s="1312"/>
      <c r="F102" s="510" t="s">
        <v>431</v>
      </c>
      <c r="G102" s="510" t="s">
        <v>431</v>
      </c>
      <c r="H102" s="510" t="s">
        <v>431</v>
      </c>
      <c r="I102" s="510" t="s">
        <v>431</v>
      </c>
      <c r="J102" s="505"/>
      <c r="K102" s="559" t="s">
        <v>440</v>
      </c>
      <c r="L102" s="535">
        <f t="shared" si="1"/>
        <v>172.2</v>
      </c>
      <c r="M102" s="535">
        <v>246</v>
      </c>
      <c r="N102" s="380"/>
    </row>
    <row r="103" spans="1:14" s="627" customFormat="1" ht="13.2" x14ac:dyDescent="0.25">
      <c r="A103" s="603"/>
      <c r="B103" s="626"/>
      <c r="C103" s="1312" t="s">
        <v>182</v>
      </c>
      <c r="D103" s="1312"/>
      <c r="E103" s="1312"/>
      <c r="F103" s="510" t="s">
        <v>431</v>
      </c>
      <c r="G103" s="510" t="s">
        <v>431</v>
      </c>
      <c r="H103" s="510" t="s">
        <v>431</v>
      </c>
      <c r="I103" s="510" t="s">
        <v>431</v>
      </c>
      <c r="J103" s="505"/>
      <c r="K103" s="559" t="s">
        <v>183</v>
      </c>
      <c r="L103" s="535">
        <f t="shared" si="1"/>
        <v>88.899999999999991</v>
      </c>
      <c r="M103" s="535">
        <v>127</v>
      </c>
    </row>
    <row r="104" spans="1:14" s="109" customFormat="1" ht="13.2" x14ac:dyDescent="0.25">
      <c r="A104" s="350"/>
      <c r="B104" s="432"/>
      <c r="C104" s="1344" t="s">
        <v>180</v>
      </c>
      <c r="D104" s="1344"/>
      <c r="E104" s="1344"/>
      <c r="F104" s="510" t="s">
        <v>431</v>
      </c>
      <c r="G104" s="510" t="s">
        <v>431</v>
      </c>
      <c r="H104" s="510" t="s">
        <v>431</v>
      </c>
      <c r="I104" s="510" t="s">
        <v>431</v>
      </c>
      <c r="J104" s="496"/>
      <c r="K104" s="558" t="s">
        <v>181</v>
      </c>
      <c r="L104" s="535">
        <f t="shared" si="1"/>
        <v>88.899999999999991</v>
      </c>
      <c r="M104" s="541">
        <v>127</v>
      </c>
      <c r="N104" s="380"/>
    </row>
    <row r="105" spans="1:14" s="109" customFormat="1" ht="13.2" x14ac:dyDescent="0.25">
      <c r="A105" s="352"/>
      <c r="B105" s="432"/>
      <c r="C105" s="434"/>
      <c r="D105" s="352"/>
      <c r="E105" s="352"/>
      <c r="F105" s="604"/>
      <c r="G105" s="604"/>
      <c r="H105" s="604"/>
      <c r="I105" s="604"/>
      <c r="J105" s="403"/>
      <c r="K105" s="435"/>
      <c r="L105" s="523"/>
      <c r="M105" s="554"/>
      <c r="N105" s="380"/>
    </row>
    <row r="106" spans="1:14" s="380" customFormat="1" ht="13.2" x14ac:dyDescent="0.25">
      <c r="A106" s="352"/>
      <c r="B106" s="394" t="s">
        <v>220</v>
      </c>
      <c r="C106" s="436"/>
      <c r="D106" s="437"/>
      <c r="E106" s="437"/>
      <c r="F106" s="800"/>
      <c r="G106" s="800"/>
      <c r="H106" s="800"/>
      <c r="I106" s="800"/>
      <c r="J106" s="407"/>
      <c r="K106" s="407"/>
      <c r="L106" s="551"/>
      <c r="M106" s="551"/>
    </row>
    <row r="107" spans="1:14" s="109" customFormat="1" ht="13.2" x14ac:dyDescent="0.25">
      <c r="A107" s="350"/>
      <c r="B107" s="432"/>
      <c r="C107" s="1312" t="s">
        <v>194</v>
      </c>
      <c r="D107" s="1312"/>
      <c r="E107" s="1312"/>
      <c r="F107" s="510"/>
      <c r="G107" s="510"/>
      <c r="H107" s="510" t="s">
        <v>431</v>
      </c>
      <c r="I107" s="510"/>
      <c r="J107" s="505"/>
      <c r="K107" s="559" t="s">
        <v>528</v>
      </c>
      <c r="L107" s="535" t="s">
        <v>52</v>
      </c>
      <c r="M107" s="535" t="s">
        <v>52</v>
      </c>
      <c r="N107" s="380"/>
    </row>
    <row r="108" spans="1:14" s="109" customFormat="1" ht="13.2" x14ac:dyDescent="0.25">
      <c r="A108" s="350"/>
      <c r="B108" s="372"/>
      <c r="C108" s="1312" t="s">
        <v>92</v>
      </c>
      <c r="D108" s="1312"/>
      <c r="E108" s="1312"/>
      <c r="F108" s="510"/>
      <c r="G108" s="510"/>
      <c r="H108" s="510" t="s">
        <v>431</v>
      </c>
      <c r="I108" s="510"/>
      <c r="J108" s="505"/>
      <c r="K108" s="559">
        <v>607178</v>
      </c>
      <c r="L108" s="535" t="s">
        <v>52</v>
      </c>
      <c r="M108" s="535" t="s">
        <v>52</v>
      </c>
      <c r="N108" s="380"/>
    </row>
    <row r="109" spans="1:14" s="109" customFormat="1" ht="13.2" x14ac:dyDescent="0.25">
      <c r="A109" s="350"/>
      <c r="B109" s="432"/>
      <c r="C109" s="1312" t="s">
        <v>86</v>
      </c>
      <c r="D109" s="1312"/>
      <c r="E109" s="1312"/>
      <c r="F109" s="510"/>
      <c r="G109" s="510" t="s">
        <v>431</v>
      </c>
      <c r="H109" s="510"/>
      <c r="I109" s="510" t="s">
        <v>431</v>
      </c>
      <c r="J109" s="505"/>
      <c r="K109" s="559">
        <v>607181</v>
      </c>
      <c r="L109" s="535">
        <f t="shared" ref="L109:L128" si="2">M109*0.7</f>
        <v>43.4</v>
      </c>
      <c r="M109" s="535">
        <v>62</v>
      </c>
      <c r="N109" s="380"/>
    </row>
    <row r="110" spans="1:14" s="109" customFormat="1" ht="13.2" x14ac:dyDescent="0.25">
      <c r="A110" s="350"/>
      <c r="B110" s="432"/>
      <c r="C110" s="1312" t="s">
        <v>192</v>
      </c>
      <c r="D110" s="1312"/>
      <c r="E110" s="1312"/>
      <c r="F110" s="510"/>
      <c r="G110" s="510" t="s">
        <v>528</v>
      </c>
      <c r="H110" s="510" t="s">
        <v>431</v>
      </c>
      <c r="I110" s="510"/>
      <c r="J110" s="505"/>
      <c r="K110" s="559">
        <v>634701</v>
      </c>
      <c r="L110" s="535">
        <f t="shared" ref="L110" si="3">M110*0.7</f>
        <v>37.799999999999997</v>
      </c>
      <c r="M110" s="535">
        <v>54</v>
      </c>
      <c r="N110" s="380"/>
    </row>
    <row r="111" spans="1:14" s="109" customFormat="1" ht="13.2" x14ac:dyDescent="0.25">
      <c r="A111" s="350"/>
      <c r="B111" s="432"/>
      <c r="C111" s="1312" t="s">
        <v>192</v>
      </c>
      <c r="D111" s="1312"/>
      <c r="E111" s="1312"/>
      <c r="F111" s="510"/>
      <c r="G111" s="510" t="s">
        <v>431</v>
      </c>
      <c r="H111" s="510"/>
      <c r="I111" s="510" t="s">
        <v>431</v>
      </c>
      <c r="J111" s="505"/>
      <c r="K111" s="559" t="s">
        <v>423</v>
      </c>
      <c r="L111" s="535">
        <f t="shared" si="2"/>
        <v>38.5</v>
      </c>
      <c r="M111" s="535">
        <v>55</v>
      </c>
      <c r="N111" s="380"/>
    </row>
    <row r="112" spans="1:14" s="109" customFormat="1" ht="13.2" x14ac:dyDescent="0.25">
      <c r="A112" s="350"/>
      <c r="B112" s="372"/>
      <c r="C112" s="1312" t="s">
        <v>520</v>
      </c>
      <c r="D112" s="1312"/>
      <c r="E112" s="1312"/>
      <c r="F112" s="510"/>
      <c r="G112" s="510" t="s">
        <v>431</v>
      </c>
      <c r="H112" s="510"/>
      <c r="I112" s="510" t="s">
        <v>431</v>
      </c>
      <c r="J112" s="505"/>
      <c r="K112" s="559">
        <v>607304</v>
      </c>
      <c r="L112" s="535">
        <f t="shared" si="2"/>
        <v>26.599999999999998</v>
      </c>
      <c r="M112" s="535">
        <v>38</v>
      </c>
      <c r="N112" s="380"/>
    </row>
    <row r="113" spans="1:14" s="109" customFormat="1" ht="13.2" x14ac:dyDescent="0.25">
      <c r="A113" s="350"/>
      <c r="B113" s="372"/>
      <c r="C113" s="1312" t="s">
        <v>1232</v>
      </c>
      <c r="D113" s="1312"/>
      <c r="E113" s="1312"/>
      <c r="F113" s="510"/>
      <c r="G113" s="510" t="s">
        <v>431</v>
      </c>
      <c r="H113" s="510"/>
      <c r="I113" s="510" t="s">
        <v>528</v>
      </c>
      <c r="J113" s="505"/>
      <c r="K113" s="559">
        <v>608289</v>
      </c>
      <c r="L113" s="535">
        <f t="shared" si="2"/>
        <v>66.5</v>
      </c>
      <c r="M113" s="535">
        <v>95</v>
      </c>
      <c r="N113" s="380"/>
    </row>
    <row r="114" spans="1:14" s="109" customFormat="1" ht="13.2" x14ac:dyDescent="0.25">
      <c r="A114" s="350"/>
      <c r="B114" s="372"/>
      <c r="C114" s="1312" t="s">
        <v>1232</v>
      </c>
      <c r="D114" s="1312"/>
      <c r="E114" s="1312"/>
      <c r="F114" s="510"/>
      <c r="G114" s="510"/>
      <c r="H114" s="510"/>
      <c r="I114" s="510" t="s">
        <v>431</v>
      </c>
      <c r="J114" s="505"/>
      <c r="K114" s="559">
        <v>608289</v>
      </c>
      <c r="L114" s="535" t="s">
        <v>52</v>
      </c>
      <c r="M114" s="535" t="s">
        <v>52</v>
      </c>
      <c r="N114" s="380"/>
    </row>
    <row r="115" spans="1:14" s="109" customFormat="1" ht="13.2" x14ac:dyDescent="0.25">
      <c r="A115" s="350"/>
      <c r="B115" s="372"/>
      <c r="C115" s="1312" t="s">
        <v>82</v>
      </c>
      <c r="D115" s="1312"/>
      <c r="E115" s="1312"/>
      <c r="F115" s="510" t="s">
        <v>431</v>
      </c>
      <c r="G115" s="510" t="s">
        <v>431</v>
      </c>
      <c r="H115" s="510" t="s">
        <v>431</v>
      </c>
      <c r="I115" s="510" t="s">
        <v>431</v>
      </c>
      <c r="J115" s="505"/>
      <c r="K115" s="559">
        <v>622285</v>
      </c>
      <c r="L115" s="535" t="s">
        <v>52</v>
      </c>
      <c r="M115" s="535" t="s">
        <v>52</v>
      </c>
      <c r="N115" s="380"/>
    </row>
    <row r="116" spans="1:14" s="109" customFormat="1" ht="13.2" x14ac:dyDescent="0.25">
      <c r="A116" s="350"/>
      <c r="B116" s="432"/>
      <c r="C116" s="1312" t="s">
        <v>91</v>
      </c>
      <c r="D116" s="1312"/>
      <c r="E116" s="1312"/>
      <c r="F116" s="510" t="s">
        <v>431</v>
      </c>
      <c r="G116" s="510" t="s">
        <v>431</v>
      </c>
      <c r="H116" s="510" t="s">
        <v>431</v>
      </c>
      <c r="I116" s="510" t="s">
        <v>431</v>
      </c>
      <c r="J116" s="505"/>
      <c r="K116" s="559">
        <v>622340</v>
      </c>
      <c r="L116" s="535">
        <f t="shared" si="2"/>
        <v>144.19999999999999</v>
      </c>
      <c r="M116" s="535">
        <v>206</v>
      </c>
      <c r="N116" s="380"/>
    </row>
    <row r="117" spans="1:14" s="109" customFormat="1" ht="13.2" x14ac:dyDescent="0.25">
      <c r="A117" s="350"/>
      <c r="B117" s="372"/>
      <c r="C117" s="1312" t="s">
        <v>467</v>
      </c>
      <c r="D117" s="1312"/>
      <c r="E117" s="1312"/>
      <c r="F117" s="510" t="s">
        <v>431</v>
      </c>
      <c r="G117" s="510" t="s">
        <v>431</v>
      </c>
      <c r="H117" s="510" t="s">
        <v>528</v>
      </c>
      <c r="I117" s="510" t="s">
        <v>431</v>
      </c>
      <c r="J117" s="505"/>
      <c r="K117" s="559">
        <v>622661</v>
      </c>
      <c r="L117" s="535">
        <f t="shared" si="2"/>
        <v>207.2</v>
      </c>
      <c r="M117" s="535">
        <v>296</v>
      </c>
      <c r="N117" s="380"/>
    </row>
    <row r="118" spans="1:14" s="109" customFormat="1" ht="13.2" x14ac:dyDescent="0.25">
      <c r="A118" s="350"/>
      <c r="B118" s="372"/>
      <c r="C118" s="1312" t="s">
        <v>467</v>
      </c>
      <c r="D118" s="1312"/>
      <c r="E118" s="1312"/>
      <c r="F118" s="510"/>
      <c r="G118" s="510"/>
      <c r="H118" s="510" t="s">
        <v>431</v>
      </c>
      <c r="I118" s="510"/>
      <c r="J118" s="505"/>
      <c r="K118" s="559">
        <v>634692</v>
      </c>
      <c r="L118" s="535">
        <f t="shared" ref="L118" si="4">M118*0.7</f>
        <v>164.5</v>
      </c>
      <c r="M118" s="535">
        <v>235</v>
      </c>
      <c r="N118" s="380"/>
    </row>
    <row r="119" spans="1:14" s="109" customFormat="1" ht="13.2" x14ac:dyDescent="0.25">
      <c r="A119" s="350"/>
      <c r="B119" s="372"/>
      <c r="C119" s="1312" t="s">
        <v>83</v>
      </c>
      <c r="D119" s="1312"/>
      <c r="E119" s="1312"/>
      <c r="F119" s="510" t="s">
        <v>431</v>
      </c>
      <c r="G119" s="510"/>
      <c r="H119" s="510"/>
      <c r="I119" s="510"/>
      <c r="J119" s="505"/>
      <c r="K119" s="559">
        <v>623372</v>
      </c>
      <c r="L119" s="535">
        <f>M119*0.7</f>
        <v>86.1</v>
      </c>
      <c r="M119" s="535">
        <v>123</v>
      </c>
      <c r="N119" s="380"/>
    </row>
    <row r="120" spans="1:14" s="109" customFormat="1" ht="13.2" x14ac:dyDescent="0.25">
      <c r="A120" s="350"/>
      <c r="B120" s="372"/>
      <c r="C120" s="1312" t="s">
        <v>521</v>
      </c>
      <c r="D120" s="1312"/>
      <c r="E120" s="1312"/>
      <c r="F120" s="510"/>
      <c r="G120" s="510"/>
      <c r="H120" s="510"/>
      <c r="I120" s="510" t="s">
        <v>431</v>
      </c>
      <c r="J120" s="505"/>
      <c r="K120" s="559">
        <v>623421</v>
      </c>
      <c r="L120" s="535">
        <f>M120*0.7</f>
        <v>86.1</v>
      </c>
      <c r="M120" s="535">
        <v>123</v>
      </c>
      <c r="N120" s="380"/>
    </row>
    <row r="121" spans="1:14" s="109" customFormat="1" ht="13.2" x14ac:dyDescent="0.25">
      <c r="A121" s="350"/>
      <c r="B121" s="372"/>
      <c r="C121" s="1312" t="s">
        <v>521</v>
      </c>
      <c r="D121" s="1312"/>
      <c r="E121" s="1312"/>
      <c r="F121" s="510"/>
      <c r="G121" s="510" t="s">
        <v>431</v>
      </c>
      <c r="H121" s="510"/>
      <c r="I121" s="510"/>
      <c r="J121" s="505"/>
      <c r="K121" s="559">
        <v>623376</v>
      </c>
      <c r="L121" s="535">
        <f t="shared" si="2"/>
        <v>86.8</v>
      </c>
      <c r="M121" s="535">
        <v>124</v>
      </c>
      <c r="N121" s="380"/>
    </row>
    <row r="122" spans="1:14" s="109" customFormat="1" ht="13.2" x14ac:dyDescent="0.25">
      <c r="A122" s="350"/>
      <c r="B122" s="432"/>
      <c r="C122" s="1312" t="s">
        <v>363</v>
      </c>
      <c r="D122" s="1312"/>
      <c r="E122" s="1312"/>
      <c r="F122" s="510"/>
      <c r="G122" s="510"/>
      <c r="H122" s="510" t="s">
        <v>431</v>
      </c>
      <c r="I122" s="510"/>
      <c r="J122" s="505"/>
      <c r="K122" s="559">
        <v>623514</v>
      </c>
      <c r="L122" s="535">
        <f t="shared" si="2"/>
        <v>85.798999999999992</v>
      </c>
      <c r="M122" s="535">
        <v>122.57</v>
      </c>
      <c r="N122" s="380"/>
    </row>
    <row r="123" spans="1:14" s="109" customFormat="1" ht="13.2" x14ac:dyDescent="0.25">
      <c r="A123" s="350"/>
      <c r="B123" s="432"/>
      <c r="C123" s="1312" t="s">
        <v>96</v>
      </c>
      <c r="D123" s="1312"/>
      <c r="E123" s="1312"/>
      <c r="F123" s="510" t="s">
        <v>431</v>
      </c>
      <c r="G123" s="510" t="s">
        <v>431</v>
      </c>
      <c r="H123" s="510" t="s">
        <v>431</v>
      </c>
      <c r="I123" s="510" t="s">
        <v>431</v>
      </c>
      <c r="J123" s="505"/>
      <c r="K123" s="559" t="s">
        <v>97</v>
      </c>
      <c r="L123" s="535">
        <f t="shared" si="2"/>
        <v>35.699999999999996</v>
      </c>
      <c r="M123" s="535">
        <v>51</v>
      </c>
      <c r="N123" s="380"/>
    </row>
    <row r="124" spans="1:14" s="109" customFormat="1" ht="13.2" x14ac:dyDescent="0.25">
      <c r="A124" s="350"/>
      <c r="B124" s="432"/>
      <c r="C124" s="1312" t="s">
        <v>223</v>
      </c>
      <c r="D124" s="1312"/>
      <c r="E124" s="1312"/>
      <c r="F124" s="510" t="s">
        <v>431</v>
      </c>
      <c r="G124" s="510"/>
      <c r="H124" s="510" t="s">
        <v>528</v>
      </c>
      <c r="I124" s="510"/>
      <c r="J124" s="505"/>
      <c r="K124" s="559" t="s">
        <v>364</v>
      </c>
      <c r="L124" s="535">
        <f t="shared" ref="L124" si="5">M124*0.7</f>
        <v>43.4</v>
      </c>
      <c r="M124" s="535">
        <v>62</v>
      </c>
      <c r="N124" s="380"/>
    </row>
    <row r="125" spans="1:14" s="109" customFormat="1" ht="13.2" x14ac:dyDescent="0.25">
      <c r="A125" s="350"/>
      <c r="B125" s="372"/>
      <c r="C125" s="1312" t="s">
        <v>223</v>
      </c>
      <c r="D125" s="1312"/>
      <c r="E125" s="1312"/>
      <c r="F125" s="510"/>
      <c r="G125" s="510"/>
      <c r="H125" s="510" t="s">
        <v>431</v>
      </c>
      <c r="I125" s="510"/>
      <c r="J125" s="505"/>
      <c r="K125" s="559" t="s">
        <v>420</v>
      </c>
      <c r="L125" s="535">
        <f t="shared" si="2"/>
        <v>42.699999999999996</v>
      </c>
      <c r="M125" s="535">
        <v>61</v>
      </c>
      <c r="N125" s="380"/>
    </row>
    <row r="126" spans="1:14" s="109" customFormat="1" ht="13.2" x14ac:dyDescent="0.25">
      <c r="A126" s="350"/>
      <c r="B126" s="432"/>
      <c r="C126" s="1312" t="s">
        <v>363</v>
      </c>
      <c r="D126" s="1312"/>
      <c r="E126" s="1312"/>
      <c r="F126" s="510"/>
      <c r="G126" s="510"/>
      <c r="H126" s="510" t="s">
        <v>431</v>
      </c>
      <c r="I126" s="510"/>
      <c r="J126" s="505"/>
      <c r="K126" s="559" t="s">
        <v>441</v>
      </c>
      <c r="L126" s="535">
        <f t="shared" si="2"/>
        <v>85.798999999999992</v>
      </c>
      <c r="M126" s="535">
        <v>122.57</v>
      </c>
      <c r="N126" s="380"/>
    </row>
    <row r="127" spans="1:14" s="109" customFormat="1" ht="13.2" x14ac:dyDescent="0.25">
      <c r="A127" s="350"/>
      <c r="B127" s="372"/>
      <c r="C127" s="1312" t="s">
        <v>101</v>
      </c>
      <c r="D127" s="1312"/>
      <c r="E127" s="1312"/>
      <c r="F127" s="510"/>
      <c r="G127" s="510" t="s">
        <v>431</v>
      </c>
      <c r="H127" s="510"/>
      <c r="I127" s="510" t="s">
        <v>431</v>
      </c>
      <c r="J127" s="505"/>
      <c r="K127" s="559">
        <v>607284</v>
      </c>
      <c r="L127" s="535">
        <f t="shared" si="2"/>
        <v>50.4</v>
      </c>
      <c r="M127" s="535">
        <v>72</v>
      </c>
      <c r="N127" s="380"/>
    </row>
    <row r="128" spans="1:14" s="109" customFormat="1" ht="13.2" x14ac:dyDescent="0.25">
      <c r="A128" s="350"/>
      <c r="B128" s="432"/>
      <c r="C128" s="1312" t="s">
        <v>101</v>
      </c>
      <c r="D128" s="1312"/>
      <c r="E128" s="1312"/>
      <c r="F128" s="510"/>
      <c r="G128" s="510"/>
      <c r="H128" s="510" t="s">
        <v>431</v>
      </c>
      <c r="I128" s="510"/>
      <c r="J128" s="505"/>
      <c r="K128" s="559">
        <v>634538</v>
      </c>
      <c r="L128" s="535">
        <f t="shared" si="2"/>
        <v>49.699999999999996</v>
      </c>
      <c r="M128" s="535">
        <v>71</v>
      </c>
      <c r="N128" s="380"/>
    </row>
    <row r="129" spans="1:14" s="109" customFormat="1" ht="13.2" x14ac:dyDescent="0.25">
      <c r="A129" s="352"/>
      <c r="B129" s="432"/>
      <c r="C129" s="1312" t="s">
        <v>101</v>
      </c>
      <c r="D129" s="1312"/>
      <c r="E129" s="1312"/>
      <c r="F129" s="510" t="s">
        <v>431</v>
      </c>
      <c r="G129" s="510"/>
      <c r="H129" s="510"/>
      <c r="I129" s="510"/>
      <c r="J129" s="505"/>
      <c r="K129" s="559" t="s">
        <v>102</v>
      </c>
      <c r="L129" s="535">
        <f t="shared" ref="L129" si="6">M129*0.7</f>
        <v>50.4</v>
      </c>
      <c r="M129" s="535">
        <v>72</v>
      </c>
      <c r="N129" s="380"/>
    </row>
    <row r="130" spans="1:14" s="109" customFormat="1" ht="13.2" x14ac:dyDescent="0.25">
      <c r="A130" s="352"/>
      <c r="B130" s="432"/>
      <c r="C130" s="434"/>
      <c r="D130" s="352"/>
      <c r="E130" s="352"/>
      <c r="F130" s="402"/>
      <c r="G130" s="402"/>
      <c r="H130" s="402"/>
      <c r="I130" s="402"/>
      <c r="J130" s="402"/>
      <c r="K130" s="435"/>
      <c r="L130" s="523"/>
      <c r="M130" s="554"/>
      <c r="N130" s="380"/>
    </row>
    <row r="131" spans="1:14" s="109" customFormat="1" ht="22.8" x14ac:dyDescent="0.25">
      <c r="A131" s="350"/>
      <c r="B131" s="381" t="s">
        <v>46</v>
      </c>
      <c r="C131" s="426"/>
      <c r="D131" s="362"/>
      <c r="E131" s="362"/>
      <c r="F131" s="1161" t="s">
        <v>512</v>
      </c>
      <c r="G131" s="1161" t="s">
        <v>513</v>
      </c>
      <c r="H131" s="1161" t="s">
        <v>1387</v>
      </c>
      <c r="I131" s="1161" t="s">
        <v>514</v>
      </c>
      <c r="J131" s="1161"/>
      <c r="K131" s="1165" t="s">
        <v>47</v>
      </c>
      <c r="L131" s="1162" t="s">
        <v>455</v>
      </c>
      <c r="M131" s="1164" t="s">
        <v>5</v>
      </c>
      <c r="N131" s="352"/>
    </row>
    <row r="132" spans="1:14" s="380" customFormat="1" ht="13.2" x14ac:dyDescent="0.25">
      <c r="A132" s="352"/>
      <c r="B132" s="394" t="s">
        <v>221</v>
      </c>
      <c r="C132" s="436"/>
      <c r="D132" s="437"/>
      <c r="E132" s="437"/>
      <c r="F132" s="407"/>
      <c r="G132" s="407"/>
      <c r="H132" s="407"/>
      <c r="I132" s="407"/>
      <c r="J132" s="407"/>
      <c r="K132" s="407"/>
      <c r="L132" s="551"/>
      <c r="M132" s="551"/>
    </row>
    <row r="133" spans="1:14" s="109" customFormat="1" ht="13.2" x14ac:dyDescent="0.25">
      <c r="A133" s="350"/>
      <c r="B133" s="372"/>
      <c r="C133" s="1312" t="s">
        <v>489</v>
      </c>
      <c r="D133" s="1312"/>
      <c r="E133" s="1312"/>
      <c r="F133" s="510" t="s">
        <v>431</v>
      </c>
      <c r="G133" s="510"/>
      <c r="H133" s="510"/>
      <c r="I133" s="510"/>
      <c r="J133" s="505"/>
      <c r="K133" s="559">
        <v>624025</v>
      </c>
      <c r="L133" s="535">
        <f t="shared" ref="L133:L135" si="7">M133*0.7</f>
        <v>37.799999999999997</v>
      </c>
      <c r="M133" s="535">
        <v>54</v>
      </c>
      <c r="N133" s="380"/>
    </row>
    <row r="134" spans="1:14" s="109" customFormat="1" ht="13.2" x14ac:dyDescent="0.25">
      <c r="A134" s="350"/>
      <c r="B134" s="432"/>
      <c r="C134" s="1312" t="s">
        <v>490</v>
      </c>
      <c r="D134" s="1312"/>
      <c r="E134" s="1312"/>
      <c r="F134" s="510" t="s">
        <v>431</v>
      </c>
      <c r="G134" s="510"/>
      <c r="H134" s="510"/>
      <c r="I134" s="510"/>
      <c r="J134" s="505"/>
      <c r="K134" s="559">
        <v>624027</v>
      </c>
      <c r="L134" s="535">
        <f t="shared" si="7"/>
        <v>233.1</v>
      </c>
      <c r="M134" s="535">
        <v>333</v>
      </c>
      <c r="N134" s="380"/>
    </row>
    <row r="135" spans="1:14" s="109" customFormat="1" ht="13.2" x14ac:dyDescent="0.25">
      <c r="A135" s="350"/>
      <c r="B135" s="372"/>
      <c r="C135" s="1312" t="s">
        <v>491</v>
      </c>
      <c r="D135" s="1312"/>
      <c r="E135" s="1312"/>
      <c r="F135" s="510" t="s">
        <v>431</v>
      </c>
      <c r="G135" s="510"/>
      <c r="H135" s="510"/>
      <c r="I135" s="510"/>
      <c r="J135" s="505"/>
      <c r="K135" s="559">
        <v>624029</v>
      </c>
      <c r="L135" s="535">
        <f t="shared" si="7"/>
        <v>261.09999999999997</v>
      </c>
      <c r="M135" s="535">
        <v>373</v>
      </c>
      <c r="N135" s="380"/>
    </row>
    <row r="136" spans="1:14" s="109" customFormat="1" ht="13.2" x14ac:dyDescent="0.25">
      <c r="A136" s="350"/>
      <c r="B136" s="372"/>
      <c r="C136" s="1312" t="s">
        <v>1430</v>
      </c>
      <c r="D136" s="1312"/>
      <c r="E136" s="1312"/>
      <c r="F136" s="510"/>
      <c r="G136" s="510"/>
      <c r="H136" s="510" t="s">
        <v>431</v>
      </c>
      <c r="I136" s="510"/>
      <c r="J136" s="505"/>
      <c r="K136" s="559">
        <v>634567</v>
      </c>
      <c r="L136" s="535" t="s">
        <v>52</v>
      </c>
      <c r="M136" s="535" t="s">
        <v>52</v>
      </c>
      <c r="N136" s="380"/>
    </row>
    <row r="137" spans="1:14" s="109" customFormat="1" ht="13.2" x14ac:dyDescent="0.25">
      <c r="A137" s="350"/>
      <c r="B137" s="372"/>
      <c r="C137" s="1312" t="s">
        <v>1416</v>
      </c>
      <c r="D137" s="1312"/>
      <c r="E137" s="1312"/>
      <c r="F137" s="510" t="s">
        <v>431</v>
      </c>
      <c r="G137" s="510"/>
      <c r="H137" s="510"/>
      <c r="I137" s="510"/>
      <c r="J137" s="505"/>
      <c r="K137" s="559">
        <v>623994</v>
      </c>
      <c r="L137" s="535" t="s">
        <v>52</v>
      </c>
      <c r="M137" s="535" t="s">
        <v>52</v>
      </c>
      <c r="N137" s="380"/>
    </row>
    <row r="138" spans="1:14" s="109" customFormat="1" ht="13.2" x14ac:dyDescent="0.25">
      <c r="A138" s="350"/>
      <c r="B138" s="372"/>
      <c r="C138" s="620"/>
      <c r="D138" s="620"/>
      <c r="E138" s="620"/>
      <c r="F138" s="604"/>
      <c r="G138" s="604"/>
      <c r="H138" s="604"/>
      <c r="I138" s="604"/>
      <c r="J138" s="502"/>
      <c r="K138" s="605"/>
      <c r="L138" s="533"/>
      <c r="M138" s="533"/>
      <c r="N138" s="380"/>
    </row>
    <row r="139" spans="1:14" s="380" customFormat="1" ht="13.2" x14ac:dyDescent="0.25">
      <c r="A139" s="352"/>
      <c r="B139" s="394" t="s">
        <v>522</v>
      </c>
      <c r="C139" s="436"/>
      <c r="D139" s="437"/>
      <c r="E139" s="437"/>
      <c r="F139" s="800"/>
      <c r="G139" s="800"/>
      <c r="H139" s="800"/>
      <c r="I139" s="800"/>
      <c r="J139" s="407"/>
      <c r="K139" s="407"/>
      <c r="L139" s="551"/>
      <c r="M139" s="551"/>
    </row>
    <row r="140" spans="1:14" s="109" customFormat="1" ht="13.2" x14ac:dyDescent="0.25">
      <c r="A140" s="350"/>
      <c r="B140" s="372"/>
      <c r="C140" s="1312" t="s">
        <v>523</v>
      </c>
      <c r="D140" s="1312"/>
      <c r="E140" s="1312"/>
      <c r="F140" s="510" t="s">
        <v>431</v>
      </c>
      <c r="G140" s="510"/>
      <c r="H140" s="510"/>
      <c r="I140" s="510"/>
      <c r="J140" s="505"/>
      <c r="K140" s="559">
        <v>613510</v>
      </c>
      <c r="L140" s="535">
        <f t="shared" ref="L140:L142" si="8">M140*0.7</f>
        <v>198.1</v>
      </c>
      <c r="M140" s="535">
        <v>283</v>
      </c>
      <c r="N140" s="380"/>
    </row>
    <row r="141" spans="1:14" s="109" customFormat="1" ht="13.2" x14ac:dyDescent="0.25">
      <c r="A141" s="350"/>
      <c r="B141" s="432"/>
      <c r="C141" s="1312" t="s">
        <v>1541</v>
      </c>
      <c r="D141" s="1312"/>
      <c r="E141" s="1366"/>
      <c r="F141" s="510" t="s">
        <v>431</v>
      </c>
      <c r="G141" s="510"/>
      <c r="H141" s="510"/>
      <c r="I141" s="510"/>
      <c r="J141" s="505"/>
      <c r="K141" s="559">
        <v>613511</v>
      </c>
      <c r="L141" s="535">
        <f t="shared" si="8"/>
        <v>143.5</v>
      </c>
      <c r="M141" s="535">
        <v>205</v>
      </c>
      <c r="N141" s="380"/>
    </row>
    <row r="142" spans="1:14" s="109" customFormat="1" ht="13.2" x14ac:dyDescent="0.25">
      <c r="A142" s="350"/>
      <c r="B142" s="372"/>
      <c r="C142" s="1312" t="s">
        <v>494</v>
      </c>
      <c r="D142" s="1312"/>
      <c r="E142" s="1366"/>
      <c r="F142" s="510" t="s">
        <v>431</v>
      </c>
      <c r="G142" s="510"/>
      <c r="H142" s="510"/>
      <c r="I142" s="510"/>
      <c r="J142" s="505"/>
      <c r="K142" s="559">
        <v>613512</v>
      </c>
      <c r="L142" s="535">
        <f t="shared" si="8"/>
        <v>173.6</v>
      </c>
      <c r="M142" s="535">
        <v>248</v>
      </c>
      <c r="N142" s="380"/>
    </row>
    <row r="143" spans="1:14" s="109" customFormat="1" ht="13.2" x14ac:dyDescent="0.25">
      <c r="A143" s="350"/>
      <c r="B143" s="372"/>
      <c r="C143" s="1312" t="s">
        <v>1542</v>
      </c>
      <c r="D143" s="1312"/>
      <c r="E143" s="1366"/>
      <c r="F143" s="510" t="s">
        <v>431</v>
      </c>
      <c r="G143" s="510"/>
      <c r="H143" s="510"/>
      <c r="I143" s="510"/>
      <c r="J143" s="505"/>
      <c r="K143" s="559">
        <v>613072</v>
      </c>
      <c r="L143" s="535" t="s">
        <v>52</v>
      </c>
      <c r="M143" s="535" t="s">
        <v>52</v>
      </c>
      <c r="N143" s="380"/>
    </row>
    <row r="144" spans="1:14" s="109" customFormat="1" ht="13.2" x14ac:dyDescent="0.25">
      <c r="A144" s="350"/>
      <c r="B144" s="372"/>
      <c r="C144" s="1312" t="s">
        <v>1300</v>
      </c>
      <c r="D144" s="1312"/>
      <c r="E144" s="1366"/>
      <c r="F144" s="510"/>
      <c r="G144" s="510"/>
      <c r="H144" s="510" t="s">
        <v>431</v>
      </c>
      <c r="I144" s="510"/>
      <c r="J144" s="505"/>
      <c r="K144" s="559">
        <v>635877</v>
      </c>
      <c r="L144" s="535" t="s">
        <v>52</v>
      </c>
      <c r="M144" s="535" t="s">
        <v>52</v>
      </c>
      <c r="N144" s="380"/>
    </row>
    <row r="145" spans="1:14" s="109" customFormat="1" ht="13.2" x14ac:dyDescent="0.25">
      <c r="A145" s="350"/>
      <c r="B145" s="432"/>
      <c r="C145" s="1312" t="s">
        <v>1428</v>
      </c>
      <c r="D145" s="1312"/>
      <c r="E145" s="1366"/>
      <c r="F145" s="510"/>
      <c r="G145" s="510"/>
      <c r="H145" s="510" t="s">
        <v>431</v>
      </c>
      <c r="I145" s="510"/>
      <c r="J145" s="505"/>
      <c r="K145" s="559">
        <v>635419</v>
      </c>
      <c r="L145" s="535">
        <f t="shared" ref="L145:L147" si="9">M145*0.7</f>
        <v>142.79999999999998</v>
      </c>
      <c r="M145" s="535">
        <v>204</v>
      </c>
      <c r="N145" s="380"/>
    </row>
    <row r="146" spans="1:14" s="109" customFormat="1" ht="13.2" x14ac:dyDescent="0.25">
      <c r="A146" s="350"/>
      <c r="B146" s="432"/>
      <c r="C146" s="1312" t="s">
        <v>1302</v>
      </c>
      <c r="D146" s="1312"/>
      <c r="E146" s="1366"/>
      <c r="F146" s="510"/>
      <c r="G146" s="510"/>
      <c r="H146" s="510" t="s">
        <v>431</v>
      </c>
      <c r="I146" s="510"/>
      <c r="J146" s="505"/>
      <c r="K146" s="559">
        <v>635879</v>
      </c>
      <c r="L146" s="535">
        <f t="shared" si="9"/>
        <v>366.09999999999997</v>
      </c>
      <c r="M146" s="535">
        <v>523</v>
      </c>
      <c r="N146" s="380"/>
    </row>
    <row r="147" spans="1:14" s="109" customFormat="1" ht="13.2" x14ac:dyDescent="0.25">
      <c r="A147" s="350"/>
      <c r="B147" s="372"/>
      <c r="C147" s="1312" t="s">
        <v>1429</v>
      </c>
      <c r="D147" s="1312"/>
      <c r="E147" s="1366"/>
      <c r="F147" s="510"/>
      <c r="G147" s="510"/>
      <c r="H147" s="510" t="s">
        <v>431</v>
      </c>
      <c r="I147" s="510"/>
      <c r="J147" s="505"/>
      <c r="K147" s="559">
        <v>634255</v>
      </c>
      <c r="L147" s="535">
        <f t="shared" si="9"/>
        <v>494.2</v>
      </c>
      <c r="M147" s="535">
        <v>706</v>
      </c>
      <c r="N147" s="380"/>
    </row>
    <row r="148" spans="1:14" s="109" customFormat="1" ht="13.2" x14ac:dyDescent="0.25">
      <c r="A148" s="350"/>
      <c r="B148" s="432"/>
      <c r="C148" s="390"/>
      <c r="D148" s="350"/>
      <c r="E148" s="350"/>
      <c r="F148" s="604"/>
      <c r="G148" s="604"/>
      <c r="H148" s="604"/>
      <c r="I148" s="604"/>
      <c r="J148" s="351"/>
      <c r="K148" s="433"/>
      <c r="L148" s="522"/>
      <c r="M148" s="540"/>
      <c r="N148" s="380"/>
    </row>
    <row r="149" spans="1:14" s="380" customFormat="1" ht="13.2" x14ac:dyDescent="0.25">
      <c r="A149" s="352"/>
      <c r="B149" s="394" t="s">
        <v>525</v>
      </c>
      <c r="C149" s="436"/>
      <c r="D149" s="437"/>
      <c r="E149" s="437"/>
      <c r="F149" s="800"/>
      <c r="G149" s="800"/>
      <c r="H149" s="800"/>
      <c r="I149" s="800"/>
      <c r="J149" s="407"/>
      <c r="K149" s="407"/>
      <c r="L149" s="551"/>
      <c r="M149" s="551"/>
    </row>
    <row r="150" spans="1:14" s="380" customFormat="1" ht="13.2" x14ac:dyDescent="0.25">
      <c r="A150" s="352"/>
      <c r="B150" s="372"/>
      <c r="C150" s="1312" t="s">
        <v>253</v>
      </c>
      <c r="D150" s="1312"/>
      <c r="E150" s="1312"/>
      <c r="F150" s="510" t="s">
        <v>431</v>
      </c>
      <c r="G150" s="510"/>
      <c r="H150" s="510"/>
      <c r="I150" s="510"/>
      <c r="J150" s="510"/>
      <c r="K150" s="559" t="s">
        <v>530</v>
      </c>
      <c r="L150" s="535">
        <f>M150*0.7</f>
        <v>18.899999999999999</v>
      </c>
      <c r="M150" s="535">
        <v>27</v>
      </c>
    </row>
    <row r="151" spans="1:14" s="109" customFormat="1" ht="13.2" x14ac:dyDescent="0.25">
      <c r="A151" s="350"/>
      <c r="B151" s="432"/>
      <c r="C151" s="1312" t="s">
        <v>89</v>
      </c>
      <c r="D151" s="1312"/>
      <c r="E151" s="1312"/>
      <c r="F151" s="510" t="s">
        <v>431</v>
      </c>
      <c r="G151" s="510"/>
      <c r="H151" s="510"/>
      <c r="I151" s="510"/>
      <c r="J151" s="510"/>
      <c r="K151" s="559">
        <v>617183</v>
      </c>
      <c r="L151" s="535">
        <f t="shared" ref="L151:L159" si="10">M151*0.7</f>
        <v>69.3</v>
      </c>
      <c r="M151" s="535">
        <v>99</v>
      </c>
      <c r="N151" s="380"/>
    </row>
    <row r="152" spans="1:14" s="109" customFormat="1" ht="13.2" x14ac:dyDescent="0.25">
      <c r="A152" s="350"/>
      <c r="B152" s="432"/>
      <c r="C152" s="1312" t="s">
        <v>526</v>
      </c>
      <c r="D152" s="1312"/>
      <c r="E152" s="1312"/>
      <c r="F152" s="510"/>
      <c r="G152" s="510"/>
      <c r="H152" s="510" t="s">
        <v>431</v>
      </c>
      <c r="I152" s="510"/>
      <c r="J152" s="505"/>
      <c r="K152" s="559">
        <v>634237</v>
      </c>
      <c r="L152" s="535">
        <f t="shared" si="10"/>
        <v>73.5</v>
      </c>
      <c r="M152" s="535">
        <v>105</v>
      </c>
      <c r="N152" s="380"/>
    </row>
    <row r="153" spans="1:14" s="109" customFormat="1" ht="13.2" x14ac:dyDescent="0.25">
      <c r="A153" s="350"/>
      <c r="B153" s="432"/>
      <c r="C153" s="1312" t="s">
        <v>89</v>
      </c>
      <c r="D153" s="1312"/>
      <c r="E153" s="1312"/>
      <c r="F153" s="510"/>
      <c r="G153" s="510"/>
      <c r="H153" s="510" t="s">
        <v>431</v>
      </c>
      <c r="I153" s="510"/>
      <c r="J153" s="510"/>
      <c r="K153" s="559">
        <v>634236</v>
      </c>
      <c r="L153" s="535">
        <f t="shared" si="10"/>
        <v>55.3</v>
      </c>
      <c r="M153" s="535">
        <v>79</v>
      </c>
      <c r="N153" s="380"/>
    </row>
    <row r="154" spans="1:14" s="109" customFormat="1" ht="13.2" x14ac:dyDescent="0.25">
      <c r="A154" s="350"/>
      <c r="B154" s="432"/>
      <c r="C154" s="1312" t="s">
        <v>89</v>
      </c>
      <c r="D154" s="1312"/>
      <c r="E154" s="1312"/>
      <c r="F154" s="510"/>
      <c r="G154" s="510"/>
      <c r="H154" s="510"/>
      <c r="I154" s="510" t="s">
        <v>431</v>
      </c>
      <c r="J154" s="505"/>
      <c r="K154" s="559">
        <v>622595</v>
      </c>
      <c r="L154" s="535">
        <f t="shared" si="10"/>
        <v>240.1</v>
      </c>
      <c r="M154" s="535">
        <v>343</v>
      </c>
      <c r="N154" s="380"/>
    </row>
    <row r="155" spans="1:14" s="444" customFormat="1" ht="24.75" customHeight="1" x14ac:dyDescent="0.2">
      <c r="A155" s="442"/>
      <c r="B155" s="443"/>
      <c r="C155" s="1367" t="s">
        <v>486</v>
      </c>
      <c r="D155" s="1367"/>
      <c r="E155" s="1367"/>
      <c r="F155" s="531"/>
      <c r="G155" s="531"/>
      <c r="H155" s="531"/>
      <c r="I155" s="531" t="s">
        <v>431</v>
      </c>
      <c r="J155" s="531"/>
      <c r="K155" s="559">
        <v>622596</v>
      </c>
      <c r="L155" s="504">
        <f t="shared" si="10"/>
        <v>240.1</v>
      </c>
      <c r="M155" s="504">
        <v>343</v>
      </c>
      <c r="N155" s="399"/>
    </row>
    <row r="156" spans="1:14" s="444" customFormat="1" ht="24.75" customHeight="1" x14ac:dyDescent="0.2">
      <c r="A156" s="442"/>
      <c r="B156" s="443"/>
      <c r="C156" s="1367" t="s">
        <v>527</v>
      </c>
      <c r="D156" s="1367"/>
      <c r="E156" s="1367"/>
      <c r="F156" s="531"/>
      <c r="G156" s="531"/>
      <c r="H156" s="531"/>
      <c r="I156" s="531" t="s">
        <v>431</v>
      </c>
      <c r="J156" s="550"/>
      <c r="K156" s="559">
        <v>622597</v>
      </c>
      <c r="L156" s="504">
        <f t="shared" si="10"/>
        <v>240.1</v>
      </c>
      <c r="M156" s="504">
        <v>343</v>
      </c>
      <c r="N156" s="399"/>
    </row>
    <row r="157" spans="1:14" s="109" customFormat="1" ht="13.2" x14ac:dyDescent="0.25">
      <c r="A157" s="350"/>
      <c r="B157" s="432"/>
      <c r="C157" s="1312" t="s">
        <v>89</v>
      </c>
      <c r="D157" s="1312"/>
      <c r="E157" s="1312"/>
      <c r="F157" s="510"/>
      <c r="G157" s="510" t="s">
        <v>431</v>
      </c>
      <c r="H157" s="510"/>
      <c r="I157" s="510"/>
      <c r="J157" s="510"/>
      <c r="K157" s="559">
        <v>622598</v>
      </c>
      <c r="L157" s="504">
        <f t="shared" si="10"/>
        <v>240.1</v>
      </c>
      <c r="M157" s="504">
        <v>343</v>
      </c>
      <c r="N157" s="380"/>
    </row>
    <row r="158" spans="1:14" s="444" customFormat="1" ht="24.75" customHeight="1" x14ac:dyDescent="0.2">
      <c r="A158" s="442"/>
      <c r="B158" s="443"/>
      <c r="C158" s="1367" t="s">
        <v>486</v>
      </c>
      <c r="D158" s="1367"/>
      <c r="E158" s="1367"/>
      <c r="F158" s="531"/>
      <c r="G158" s="531" t="s">
        <v>431</v>
      </c>
      <c r="H158" s="531"/>
      <c r="I158" s="531"/>
      <c r="J158" s="550"/>
      <c r="K158" s="559">
        <v>622599</v>
      </c>
      <c r="L158" s="504">
        <f t="shared" si="10"/>
        <v>240.1</v>
      </c>
      <c r="M158" s="504">
        <v>343</v>
      </c>
      <c r="N158" s="399"/>
    </row>
    <row r="159" spans="1:14" s="444" customFormat="1" ht="24.75" customHeight="1" x14ac:dyDescent="0.2">
      <c r="A159" s="442"/>
      <c r="B159" s="443"/>
      <c r="C159" s="1367" t="s">
        <v>527</v>
      </c>
      <c r="D159" s="1367"/>
      <c r="E159" s="1367"/>
      <c r="F159" s="531"/>
      <c r="G159" s="531" t="s">
        <v>431</v>
      </c>
      <c r="H159" s="531"/>
      <c r="I159" s="531"/>
      <c r="J159" s="531"/>
      <c r="K159" s="559">
        <v>622600</v>
      </c>
      <c r="L159" s="504">
        <f t="shared" si="10"/>
        <v>240.1</v>
      </c>
      <c r="M159" s="504">
        <v>343</v>
      </c>
      <c r="N159" s="399"/>
    </row>
    <row r="160" spans="1:14" s="109" customFormat="1" ht="13.2" x14ac:dyDescent="0.25">
      <c r="A160" s="352"/>
      <c r="B160" s="432"/>
      <c r="C160" s="434"/>
      <c r="D160" s="352"/>
      <c r="E160" s="352"/>
      <c r="F160" s="604"/>
      <c r="G160" s="604"/>
      <c r="H160" s="604"/>
      <c r="I160" s="604"/>
      <c r="J160" s="402"/>
      <c r="K160" s="435"/>
      <c r="L160" s="523"/>
      <c r="M160" s="554"/>
      <c r="N160" s="380"/>
    </row>
    <row r="161" spans="1:14" s="380" customFormat="1" ht="13.2" x14ac:dyDescent="0.25">
      <c r="A161" s="352"/>
      <c r="B161" s="394" t="s">
        <v>237</v>
      </c>
      <c r="C161" s="436"/>
      <c r="D161" s="437"/>
      <c r="E161" s="437"/>
      <c r="F161" s="1160"/>
      <c r="G161" s="800"/>
      <c r="H161" s="800"/>
      <c r="I161" s="800"/>
      <c r="J161" s="407"/>
      <c r="K161" s="407"/>
      <c r="L161" s="551"/>
      <c r="M161" s="551"/>
    </row>
    <row r="162" spans="1:14" s="380" customFormat="1" ht="13.2" x14ac:dyDescent="0.25">
      <c r="A162" s="352"/>
      <c r="B162" s="372"/>
      <c r="C162" s="1312" t="s">
        <v>1413</v>
      </c>
      <c r="D162" s="1312"/>
      <c r="E162" s="1312"/>
      <c r="F162" s="510" t="s">
        <v>431</v>
      </c>
      <c r="G162" s="510" t="s">
        <v>431</v>
      </c>
      <c r="H162" s="510" t="s">
        <v>528</v>
      </c>
      <c r="I162" s="510" t="s">
        <v>528</v>
      </c>
      <c r="J162" s="510"/>
      <c r="K162" s="559" t="s">
        <v>384</v>
      </c>
      <c r="L162" s="535" t="s">
        <v>52</v>
      </c>
      <c r="M162" s="535" t="s">
        <v>52</v>
      </c>
    </row>
    <row r="163" spans="1:14" s="380" customFormat="1" ht="13.2" x14ac:dyDescent="0.25">
      <c r="A163" s="352"/>
      <c r="B163" s="372"/>
      <c r="C163" s="1312" t="s">
        <v>1414</v>
      </c>
      <c r="D163" s="1312"/>
      <c r="E163" s="1312"/>
      <c r="F163" s="510" t="s">
        <v>431</v>
      </c>
      <c r="G163" s="510" t="s">
        <v>431</v>
      </c>
      <c r="H163" s="510"/>
      <c r="I163" s="510"/>
      <c r="J163" s="510"/>
      <c r="K163" s="559" t="s">
        <v>383</v>
      </c>
      <c r="L163" s="535">
        <f>M163*0.7</f>
        <v>37.799999999999997</v>
      </c>
      <c r="M163" s="535">
        <v>54</v>
      </c>
    </row>
    <row r="164" spans="1:14" s="380" customFormat="1" ht="13.2" x14ac:dyDescent="0.25">
      <c r="A164" s="352"/>
      <c r="B164" s="372"/>
      <c r="C164" s="1312" t="s">
        <v>1415</v>
      </c>
      <c r="D164" s="1312"/>
      <c r="E164" s="1312"/>
      <c r="F164" s="510" t="s">
        <v>431</v>
      </c>
      <c r="G164" s="510" t="s">
        <v>431</v>
      </c>
      <c r="H164" s="510"/>
      <c r="I164" s="510"/>
      <c r="J164" s="510"/>
      <c r="K164" s="559" t="s">
        <v>388</v>
      </c>
      <c r="L164" s="535">
        <f t="shared" ref="L164:L179" si="11">M164*0.7</f>
        <v>351.4</v>
      </c>
      <c r="M164" s="535">
        <v>502</v>
      </c>
    </row>
    <row r="165" spans="1:14" s="109" customFormat="1" ht="13.2" x14ac:dyDescent="0.25">
      <c r="A165" s="350"/>
      <c r="B165" s="432"/>
      <c r="C165" s="1312" t="s">
        <v>426</v>
      </c>
      <c r="D165" s="1312"/>
      <c r="E165" s="1312"/>
      <c r="F165" s="510"/>
      <c r="G165" s="510"/>
      <c r="H165" s="510" t="s">
        <v>431</v>
      </c>
      <c r="I165" s="510" t="s">
        <v>431</v>
      </c>
      <c r="J165" s="510"/>
      <c r="K165" s="559">
        <v>620519</v>
      </c>
      <c r="L165" s="535">
        <f t="shared" si="11"/>
        <v>312.2</v>
      </c>
      <c r="M165" s="535">
        <v>446</v>
      </c>
      <c r="N165" s="380"/>
    </row>
    <row r="166" spans="1:14" s="109" customFormat="1" ht="13.2" x14ac:dyDescent="0.25">
      <c r="A166" s="350"/>
      <c r="B166" s="432"/>
      <c r="C166" s="1312" t="s">
        <v>427</v>
      </c>
      <c r="D166" s="1312"/>
      <c r="E166" s="1312"/>
      <c r="F166" s="510"/>
      <c r="G166" s="510"/>
      <c r="H166" s="510"/>
      <c r="I166" s="510" t="s">
        <v>431</v>
      </c>
      <c r="J166" s="505"/>
      <c r="K166" s="559">
        <v>620520</v>
      </c>
      <c r="L166" s="535">
        <f t="shared" si="11"/>
        <v>508.2</v>
      </c>
      <c r="M166" s="535">
        <v>726</v>
      </c>
      <c r="N166" s="380"/>
    </row>
    <row r="167" spans="1:14" s="109" customFormat="1" ht="13.2" x14ac:dyDescent="0.25">
      <c r="A167" s="350"/>
      <c r="B167" s="432"/>
      <c r="C167" s="1312" t="s">
        <v>427</v>
      </c>
      <c r="D167" s="1312"/>
      <c r="E167" s="1312"/>
      <c r="F167" s="510"/>
      <c r="G167" s="510"/>
      <c r="H167" s="510" t="s">
        <v>431</v>
      </c>
      <c r="I167" s="510"/>
      <c r="J167" s="510"/>
      <c r="K167" s="559">
        <v>634238</v>
      </c>
      <c r="L167" s="535">
        <f t="shared" si="11"/>
        <v>508.2</v>
      </c>
      <c r="M167" s="535">
        <v>726</v>
      </c>
      <c r="N167" s="380"/>
    </row>
    <row r="168" spans="1:14" s="109" customFormat="1" ht="13.2" x14ac:dyDescent="0.25">
      <c r="A168" s="350"/>
      <c r="B168" s="432"/>
      <c r="C168" s="1312" t="s">
        <v>1427</v>
      </c>
      <c r="D168" s="1312"/>
      <c r="E168" s="1312"/>
      <c r="F168" s="510"/>
      <c r="G168" s="510"/>
      <c r="H168" s="510" t="s">
        <v>431</v>
      </c>
      <c r="I168" s="510"/>
      <c r="J168" s="510"/>
      <c r="K168" s="559">
        <v>634248</v>
      </c>
      <c r="L168" s="535">
        <f t="shared" si="11"/>
        <v>411.59999999999997</v>
      </c>
      <c r="M168" s="535">
        <v>588</v>
      </c>
      <c r="N168" s="380"/>
    </row>
    <row r="169" spans="1:14" s="109" customFormat="1" ht="13.2" x14ac:dyDescent="0.25">
      <c r="A169" s="350"/>
      <c r="B169" s="432"/>
      <c r="C169" s="1312" t="s">
        <v>1425</v>
      </c>
      <c r="D169" s="1312"/>
      <c r="E169" s="1312"/>
      <c r="F169" s="510"/>
      <c r="G169" s="510"/>
      <c r="H169" s="510" t="s">
        <v>431</v>
      </c>
      <c r="I169" s="510"/>
      <c r="J169" s="510"/>
      <c r="K169" s="559" t="s">
        <v>1426</v>
      </c>
      <c r="L169" s="535">
        <f t="shared" si="11"/>
        <v>209.29999999999998</v>
      </c>
      <c r="M169" s="535">
        <v>299</v>
      </c>
      <c r="N169" s="380"/>
    </row>
    <row r="170" spans="1:14" s="109" customFormat="1" ht="13.2" x14ac:dyDescent="0.25">
      <c r="A170" s="350"/>
      <c r="B170" s="432"/>
      <c r="C170" s="1312" t="s">
        <v>1396</v>
      </c>
      <c r="D170" s="1312"/>
      <c r="E170" s="1312"/>
      <c r="F170" s="510"/>
      <c r="G170" s="510"/>
      <c r="H170" s="510" t="s">
        <v>431</v>
      </c>
      <c r="I170" s="510" t="s">
        <v>431</v>
      </c>
      <c r="J170" s="510"/>
      <c r="K170" s="559" t="s">
        <v>385</v>
      </c>
      <c r="L170" s="535" t="s">
        <v>52</v>
      </c>
      <c r="M170" s="535" t="s">
        <v>52</v>
      </c>
      <c r="N170" s="380"/>
    </row>
    <row r="171" spans="1:14" s="109" customFormat="1" ht="13.2" x14ac:dyDescent="0.25">
      <c r="A171" s="350"/>
      <c r="B171" s="432"/>
      <c r="C171" s="1312" t="s">
        <v>442</v>
      </c>
      <c r="D171" s="1312"/>
      <c r="E171" s="1312"/>
      <c r="F171" s="510"/>
      <c r="G171" s="510"/>
      <c r="H171" s="510" t="s">
        <v>528</v>
      </c>
      <c r="I171" s="510" t="s">
        <v>431</v>
      </c>
      <c r="J171" s="505"/>
      <c r="K171" s="559" t="s">
        <v>389</v>
      </c>
      <c r="L171" s="535">
        <f t="shared" si="11"/>
        <v>411.78899999999999</v>
      </c>
      <c r="M171" s="535">
        <v>588.27</v>
      </c>
      <c r="N171" s="380"/>
    </row>
    <row r="172" spans="1:14" s="109" customFormat="1" ht="13.2" x14ac:dyDescent="0.25">
      <c r="A172" s="350"/>
      <c r="B172" s="432"/>
      <c r="C172" s="1312" t="s">
        <v>1397</v>
      </c>
      <c r="D172" s="1312"/>
      <c r="E172" s="1312"/>
      <c r="F172" s="510"/>
      <c r="G172" s="510"/>
      <c r="H172" s="510" t="s">
        <v>431</v>
      </c>
      <c r="I172" s="510"/>
      <c r="J172" s="510"/>
      <c r="K172" s="559" t="s">
        <v>1308</v>
      </c>
      <c r="L172" s="535" t="s">
        <v>52</v>
      </c>
      <c r="M172" s="535" t="s">
        <v>52</v>
      </c>
      <c r="N172" s="380"/>
    </row>
    <row r="173" spans="1:14" s="109" customFormat="1" ht="13.2" x14ac:dyDescent="0.25">
      <c r="A173" s="350"/>
      <c r="B173" s="432"/>
      <c r="C173" s="1312" t="s">
        <v>1397</v>
      </c>
      <c r="D173" s="1312"/>
      <c r="E173" s="1312"/>
      <c r="F173" s="510" t="s">
        <v>431</v>
      </c>
      <c r="G173" s="510" t="s">
        <v>431</v>
      </c>
      <c r="H173" s="510"/>
      <c r="I173" s="510" t="s">
        <v>431</v>
      </c>
      <c r="J173" s="510"/>
      <c r="K173" s="559" t="s">
        <v>373</v>
      </c>
      <c r="L173" s="535" t="s">
        <v>52</v>
      </c>
      <c r="M173" s="535" t="s">
        <v>52</v>
      </c>
      <c r="N173" s="380"/>
    </row>
    <row r="174" spans="1:14" s="109" customFormat="1" ht="13.2" x14ac:dyDescent="0.25">
      <c r="A174" s="350"/>
      <c r="B174" s="432"/>
      <c r="C174" s="1312" t="s">
        <v>443</v>
      </c>
      <c r="D174" s="1312"/>
      <c r="E174" s="1312"/>
      <c r="F174" s="510" t="s">
        <v>431</v>
      </c>
      <c r="G174" s="510" t="s">
        <v>431</v>
      </c>
      <c r="H174" s="510" t="s">
        <v>431</v>
      </c>
      <c r="I174" s="510" t="s">
        <v>431</v>
      </c>
      <c r="J174" s="505"/>
      <c r="K174" s="559" t="s">
        <v>372</v>
      </c>
      <c r="L174" s="535">
        <f t="shared" si="11"/>
        <v>65.099999999999994</v>
      </c>
      <c r="M174" s="535">
        <v>93</v>
      </c>
      <c r="N174" s="380"/>
    </row>
    <row r="175" spans="1:14" s="109" customFormat="1" ht="13.2" x14ac:dyDescent="0.25">
      <c r="A175" s="350"/>
      <c r="B175" s="432"/>
      <c r="C175" s="1312" t="s">
        <v>444</v>
      </c>
      <c r="D175" s="1312"/>
      <c r="E175" s="1312"/>
      <c r="F175" s="510" t="s">
        <v>431</v>
      </c>
      <c r="G175" s="510" t="s">
        <v>431</v>
      </c>
      <c r="H175" s="510" t="s">
        <v>431</v>
      </c>
      <c r="I175" s="510" t="s">
        <v>431</v>
      </c>
      <c r="J175" s="510"/>
      <c r="K175" s="559" t="s">
        <v>375</v>
      </c>
      <c r="L175" s="535">
        <f t="shared" si="11"/>
        <v>74.199999999999989</v>
      </c>
      <c r="M175" s="535">
        <v>106</v>
      </c>
      <c r="N175" s="380"/>
    </row>
    <row r="176" spans="1:14" s="109" customFormat="1" ht="13.2" x14ac:dyDescent="0.25">
      <c r="A176" s="350"/>
      <c r="B176" s="432"/>
      <c r="C176" s="1312" t="s">
        <v>445</v>
      </c>
      <c r="D176" s="1312"/>
      <c r="E176" s="1312"/>
      <c r="F176" s="510" t="s">
        <v>431</v>
      </c>
      <c r="G176" s="510" t="s">
        <v>431</v>
      </c>
      <c r="H176" s="510" t="s">
        <v>431</v>
      </c>
      <c r="I176" s="510" t="s">
        <v>431</v>
      </c>
      <c r="J176" s="505"/>
      <c r="K176" s="559" t="s">
        <v>377</v>
      </c>
      <c r="L176" s="535">
        <f t="shared" si="11"/>
        <v>74.199999999999989</v>
      </c>
      <c r="M176" s="535">
        <v>106</v>
      </c>
      <c r="N176" s="380"/>
    </row>
    <row r="177" spans="1:14" s="109" customFormat="1" ht="13.2" x14ac:dyDescent="0.25">
      <c r="A177" s="350"/>
      <c r="B177" s="432"/>
      <c r="C177" s="1312" t="s">
        <v>446</v>
      </c>
      <c r="D177" s="1312"/>
      <c r="E177" s="1312"/>
      <c r="F177" s="510" t="s">
        <v>431</v>
      </c>
      <c r="G177" s="510" t="s">
        <v>431</v>
      </c>
      <c r="H177" s="510" t="s">
        <v>431</v>
      </c>
      <c r="I177" s="510" t="s">
        <v>431</v>
      </c>
      <c r="J177" s="510"/>
      <c r="K177" s="559" t="s">
        <v>378</v>
      </c>
      <c r="L177" s="535">
        <f t="shared" si="11"/>
        <v>37.099999999999994</v>
      </c>
      <c r="M177" s="535">
        <v>53</v>
      </c>
      <c r="N177" s="380"/>
    </row>
    <row r="178" spans="1:14" s="109" customFormat="1" ht="13.2" x14ac:dyDescent="0.25">
      <c r="A178" s="350"/>
      <c r="B178" s="432"/>
      <c r="C178" s="1312" t="s">
        <v>447</v>
      </c>
      <c r="D178" s="1312"/>
      <c r="E178" s="1312"/>
      <c r="F178" s="510" t="s">
        <v>431</v>
      </c>
      <c r="G178" s="510" t="s">
        <v>431</v>
      </c>
      <c r="H178" s="510" t="s">
        <v>431</v>
      </c>
      <c r="I178" s="510" t="s">
        <v>431</v>
      </c>
      <c r="J178" s="505"/>
      <c r="K178" s="559" t="s">
        <v>379</v>
      </c>
      <c r="L178" s="535">
        <f t="shared" si="11"/>
        <v>58.099999999999994</v>
      </c>
      <c r="M178" s="535">
        <v>83</v>
      </c>
      <c r="N178" s="380"/>
    </row>
    <row r="179" spans="1:14" s="109" customFormat="1" ht="13.2" x14ac:dyDescent="0.25">
      <c r="A179" s="350"/>
      <c r="B179" s="432"/>
      <c r="C179" s="1312" t="s">
        <v>448</v>
      </c>
      <c r="D179" s="1312"/>
      <c r="E179" s="1312"/>
      <c r="F179" s="510" t="s">
        <v>431</v>
      </c>
      <c r="G179" s="510" t="s">
        <v>431</v>
      </c>
      <c r="H179" s="510" t="s">
        <v>431</v>
      </c>
      <c r="I179" s="510" t="s">
        <v>431</v>
      </c>
      <c r="J179" s="510"/>
      <c r="K179" s="559" t="s">
        <v>381</v>
      </c>
      <c r="L179" s="535">
        <f t="shared" si="11"/>
        <v>51.8</v>
      </c>
      <c r="M179" s="535">
        <v>74</v>
      </c>
      <c r="N179" s="380"/>
    </row>
    <row r="180" spans="1:14" s="109" customFormat="1" ht="13.2" x14ac:dyDescent="0.25">
      <c r="A180" s="350"/>
      <c r="B180" s="350"/>
      <c r="C180" s="389"/>
      <c r="D180" s="350"/>
      <c r="E180" s="350"/>
      <c r="F180" s="350"/>
      <c r="G180" s="350"/>
      <c r="H180" s="350"/>
      <c r="I180" s="350"/>
      <c r="J180" s="350"/>
      <c r="K180" s="351"/>
      <c r="L180" s="522"/>
      <c r="M180" s="555"/>
      <c r="N180" s="352"/>
    </row>
    <row r="181" spans="1:14" s="109" customFormat="1" ht="13.2" x14ac:dyDescent="0.25">
      <c r="A181" s="350"/>
      <c r="B181" s="378" t="s">
        <v>170</v>
      </c>
      <c r="C181" s="424"/>
      <c r="D181" s="350"/>
      <c r="E181" s="350"/>
      <c r="F181" s="350"/>
      <c r="G181" s="350"/>
      <c r="H181" s="350"/>
      <c r="I181" s="350"/>
      <c r="J181" s="350"/>
      <c r="K181" s="351"/>
      <c r="L181" s="522"/>
      <c r="M181" s="555"/>
      <c r="N181" s="350"/>
    </row>
    <row r="182" spans="1:14" s="109" customFormat="1" ht="13.2" x14ac:dyDescent="0.25">
      <c r="A182" s="350"/>
      <c r="B182" s="373" t="s">
        <v>45</v>
      </c>
      <c r="C182" s="424"/>
      <c r="D182" s="350"/>
      <c r="E182" s="350"/>
      <c r="F182" s="350"/>
      <c r="G182" s="350"/>
      <c r="H182" s="350"/>
      <c r="I182" s="350"/>
      <c r="J182" s="350"/>
      <c r="K182" s="351"/>
      <c r="L182" s="522"/>
      <c r="M182" s="555"/>
      <c r="N182" s="350"/>
    </row>
    <row r="183" spans="1:14" s="109" customFormat="1" ht="13.2" x14ac:dyDescent="0.25">
      <c r="A183" s="350"/>
      <c r="B183" s="373"/>
      <c r="C183" s="424"/>
      <c r="D183" s="350"/>
      <c r="E183" s="350"/>
      <c r="F183" s="350"/>
      <c r="G183" s="350"/>
      <c r="H183" s="350"/>
      <c r="I183" s="350"/>
      <c r="J183" s="350"/>
      <c r="K183" s="351"/>
      <c r="L183" s="522"/>
      <c r="M183" s="555"/>
      <c r="N183" s="350"/>
    </row>
    <row r="184" spans="1:14" s="109" customFormat="1" ht="22.8" x14ac:dyDescent="0.25">
      <c r="A184" s="350"/>
      <c r="B184" s="1372" t="s">
        <v>843</v>
      </c>
      <c r="C184" s="1373"/>
      <c r="D184" s="1373"/>
      <c r="E184" s="1374"/>
      <c r="F184" s="1161" t="s">
        <v>512</v>
      </c>
      <c r="G184" s="1161" t="s">
        <v>513</v>
      </c>
      <c r="H184" s="1161" t="s">
        <v>1387</v>
      </c>
      <c r="I184" s="1161" t="s">
        <v>514</v>
      </c>
      <c r="J184" s="1161"/>
      <c r="K184" s="1163" t="s">
        <v>47</v>
      </c>
      <c r="L184" s="1162" t="s">
        <v>455</v>
      </c>
      <c r="M184" s="1164" t="s">
        <v>5</v>
      </c>
      <c r="N184" s="350"/>
    </row>
    <row r="185" spans="1:14" s="380" customFormat="1" ht="13.2" x14ac:dyDescent="0.25">
      <c r="A185" s="352"/>
      <c r="B185" s="445"/>
      <c r="C185" s="446"/>
      <c r="D185" s="352"/>
      <c r="E185" s="352"/>
      <c r="F185" s="447"/>
      <c r="G185" s="447"/>
      <c r="H185" s="447"/>
      <c r="I185" s="447"/>
      <c r="J185" s="447"/>
      <c r="K185" s="449"/>
      <c r="L185" s="538"/>
      <c r="M185" s="538"/>
      <c r="N185" s="352"/>
    </row>
    <row r="186" spans="1:14" s="109" customFormat="1" ht="13.2" x14ac:dyDescent="0.25">
      <c r="A186" s="350"/>
      <c r="B186" s="450" t="s">
        <v>215</v>
      </c>
      <c r="C186" s="410"/>
      <c r="D186" s="352"/>
      <c r="E186" s="352"/>
      <c r="F186" s="402"/>
      <c r="G186" s="402"/>
      <c r="H186" s="402"/>
      <c r="I186" s="402"/>
      <c r="J186" s="402"/>
      <c r="K186" s="403"/>
      <c r="L186" s="523"/>
      <c r="M186" s="523"/>
      <c r="N186" s="350"/>
    </row>
    <row r="187" spans="1:14" s="109" customFormat="1" ht="13.2" x14ac:dyDescent="0.25">
      <c r="A187" s="350"/>
      <c r="B187" s="432"/>
      <c r="C187" s="1312" t="s">
        <v>116</v>
      </c>
      <c r="D187" s="1312"/>
      <c r="E187" s="1312"/>
      <c r="F187" s="510"/>
      <c r="G187" s="510" t="s">
        <v>431</v>
      </c>
      <c r="H187" s="510"/>
      <c r="I187" s="510" t="s">
        <v>431</v>
      </c>
      <c r="J187" s="510"/>
      <c r="K187" s="559">
        <v>614168</v>
      </c>
      <c r="L187" s="535" t="s">
        <v>94</v>
      </c>
      <c r="M187" s="535" t="s">
        <v>94</v>
      </c>
      <c r="N187" s="380"/>
    </row>
    <row r="188" spans="1:14" s="109" customFormat="1" ht="13.2" x14ac:dyDescent="0.25">
      <c r="A188" s="350"/>
      <c r="B188" s="432"/>
      <c r="C188" s="1312" t="s">
        <v>116</v>
      </c>
      <c r="D188" s="1312"/>
      <c r="E188" s="1312"/>
      <c r="F188" s="510" t="s">
        <v>431</v>
      </c>
      <c r="G188" s="510" t="s">
        <v>528</v>
      </c>
      <c r="H188" s="510"/>
      <c r="I188" s="510"/>
      <c r="J188" s="510"/>
      <c r="K188" s="559">
        <v>614162</v>
      </c>
      <c r="L188" s="535" t="s">
        <v>94</v>
      </c>
      <c r="M188" s="535" t="s">
        <v>94</v>
      </c>
      <c r="N188" s="380"/>
    </row>
    <row r="189" spans="1:14" s="109" customFormat="1" ht="13.2" x14ac:dyDescent="0.25">
      <c r="A189" s="350"/>
      <c r="B189" s="432"/>
      <c r="C189" s="1312" t="s">
        <v>449</v>
      </c>
      <c r="D189" s="1312"/>
      <c r="E189" s="1312"/>
      <c r="F189" s="510" t="s">
        <v>431</v>
      </c>
      <c r="G189" s="510" t="s">
        <v>431</v>
      </c>
      <c r="H189" s="510" t="s">
        <v>431</v>
      </c>
      <c r="I189" s="510" t="s">
        <v>431</v>
      </c>
      <c r="J189" s="510"/>
      <c r="K189" s="559">
        <v>614317</v>
      </c>
      <c r="L189" s="535">
        <f>M189*0.7</f>
        <v>306.59999999999997</v>
      </c>
      <c r="M189" s="535">
        <v>438</v>
      </c>
      <c r="N189" s="380"/>
    </row>
    <row r="190" spans="1:14" s="109" customFormat="1" ht="12" customHeight="1" x14ac:dyDescent="0.25">
      <c r="A190" s="350"/>
      <c r="B190" s="432"/>
      <c r="C190" s="1312" t="s">
        <v>116</v>
      </c>
      <c r="D190" s="1312"/>
      <c r="E190" s="1312"/>
      <c r="F190" s="510"/>
      <c r="G190" s="510"/>
      <c r="H190" s="510" t="s">
        <v>431</v>
      </c>
      <c r="I190" s="510"/>
      <c r="J190" s="510"/>
      <c r="K190" s="559">
        <v>614176</v>
      </c>
      <c r="L190" s="535" t="s">
        <v>94</v>
      </c>
      <c r="M190" s="535" t="s">
        <v>94</v>
      </c>
      <c r="N190" s="380"/>
    </row>
    <row r="191" spans="1:14" s="109" customFormat="1" ht="13.2" x14ac:dyDescent="0.25">
      <c r="A191" s="350"/>
      <c r="B191" s="432"/>
      <c r="C191" s="1312" t="s">
        <v>358</v>
      </c>
      <c r="D191" s="1312"/>
      <c r="E191" s="1312"/>
      <c r="F191" s="510" t="s">
        <v>431</v>
      </c>
      <c r="G191" s="510" t="s">
        <v>431</v>
      </c>
      <c r="H191" s="510" t="s">
        <v>431</v>
      </c>
      <c r="I191" s="510" t="s">
        <v>431</v>
      </c>
      <c r="J191" s="510"/>
      <c r="K191" s="559">
        <v>619341</v>
      </c>
      <c r="L191" s="535">
        <f t="shared" ref="L191:L197" si="12">M191*0.7</f>
        <v>9.1</v>
      </c>
      <c r="M191" s="535">
        <v>13</v>
      </c>
      <c r="N191" s="380"/>
    </row>
    <row r="192" spans="1:14" s="109" customFormat="1" ht="13.2" x14ac:dyDescent="0.25">
      <c r="A192" s="350"/>
      <c r="B192" s="432"/>
      <c r="C192" s="1312" t="s">
        <v>529</v>
      </c>
      <c r="D192" s="1312"/>
      <c r="E192" s="1312"/>
      <c r="F192" s="510"/>
      <c r="G192" s="510"/>
      <c r="H192" s="510"/>
      <c r="I192" s="510"/>
      <c r="J192" s="510"/>
      <c r="K192" s="559" t="s">
        <v>110</v>
      </c>
      <c r="L192" s="535">
        <f t="shared" si="12"/>
        <v>47.271000000000001</v>
      </c>
      <c r="M192" s="535">
        <v>67.53</v>
      </c>
      <c r="N192" s="380"/>
    </row>
    <row r="193" spans="1:14" s="109" customFormat="1" ht="13.2" x14ac:dyDescent="0.25">
      <c r="A193" s="350"/>
      <c r="B193" s="432"/>
      <c r="C193" s="1312" t="s">
        <v>196</v>
      </c>
      <c r="D193" s="1312"/>
      <c r="E193" s="1312"/>
      <c r="F193" s="510"/>
      <c r="G193" s="510"/>
      <c r="H193" s="510" t="s">
        <v>431</v>
      </c>
      <c r="I193" s="510" t="s">
        <v>431</v>
      </c>
      <c r="J193" s="510"/>
      <c r="K193" s="559" t="s">
        <v>197</v>
      </c>
      <c r="L193" s="535">
        <f t="shared" si="12"/>
        <v>246.39999999999998</v>
      </c>
      <c r="M193" s="535">
        <v>352</v>
      </c>
      <c r="N193" s="380"/>
    </row>
    <row r="194" spans="1:14" s="109" customFormat="1" ht="13.2" x14ac:dyDescent="0.25">
      <c r="A194" s="350"/>
      <c r="B194" s="432"/>
      <c r="C194" s="1312" t="s">
        <v>184</v>
      </c>
      <c r="D194" s="1312"/>
      <c r="E194" s="1312"/>
      <c r="F194" s="510"/>
      <c r="G194" s="510"/>
      <c r="H194" s="510" t="s">
        <v>431</v>
      </c>
      <c r="I194" s="510" t="s">
        <v>431</v>
      </c>
      <c r="J194" s="510"/>
      <c r="K194" s="559" t="s">
        <v>185</v>
      </c>
      <c r="L194" s="535">
        <f t="shared" si="12"/>
        <v>100.1</v>
      </c>
      <c r="M194" s="535">
        <v>143</v>
      </c>
      <c r="N194" s="380"/>
    </row>
    <row r="195" spans="1:14" s="109" customFormat="1" ht="13.2" x14ac:dyDescent="0.25">
      <c r="A195" s="350"/>
      <c r="B195" s="432"/>
      <c r="C195" s="1312" t="s">
        <v>531</v>
      </c>
      <c r="D195" s="1312"/>
      <c r="E195" s="1312"/>
      <c r="F195" s="510"/>
      <c r="G195" s="510"/>
      <c r="H195" s="510" t="s">
        <v>431</v>
      </c>
      <c r="I195" s="510" t="s">
        <v>431</v>
      </c>
      <c r="J195" s="510"/>
      <c r="K195" s="559" t="s">
        <v>186</v>
      </c>
      <c r="L195" s="535">
        <f t="shared" si="12"/>
        <v>64.399999999999991</v>
      </c>
      <c r="M195" s="535">
        <v>92</v>
      </c>
      <c r="N195" s="380"/>
    </row>
    <row r="196" spans="1:14" s="109" customFormat="1" ht="13.2" x14ac:dyDescent="0.25">
      <c r="A196" s="350"/>
      <c r="B196" s="432"/>
      <c r="C196" s="1312" t="s">
        <v>117</v>
      </c>
      <c r="D196" s="1312"/>
      <c r="E196" s="1312"/>
      <c r="F196" s="510" t="s">
        <v>431</v>
      </c>
      <c r="G196" s="510"/>
      <c r="H196" s="510" t="s">
        <v>431</v>
      </c>
      <c r="I196" s="510"/>
      <c r="J196" s="510"/>
      <c r="K196" s="559">
        <v>614472</v>
      </c>
      <c r="L196" s="535">
        <f>M196*0.7</f>
        <v>58.099999999999994</v>
      </c>
      <c r="M196" s="535">
        <v>83</v>
      </c>
      <c r="N196" s="380"/>
    </row>
    <row r="197" spans="1:14" s="109" customFormat="1" ht="13.2" x14ac:dyDescent="0.25">
      <c r="A197" s="350"/>
      <c r="B197" s="432"/>
      <c r="C197" s="1312" t="s">
        <v>118</v>
      </c>
      <c r="D197" s="1312"/>
      <c r="E197" s="1312"/>
      <c r="F197" s="510" t="s">
        <v>431</v>
      </c>
      <c r="G197" s="510"/>
      <c r="H197" s="510" t="s">
        <v>431</v>
      </c>
      <c r="I197" s="510"/>
      <c r="J197" s="510"/>
      <c r="K197" s="559">
        <v>614521</v>
      </c>
      <c r="L197" s="535">
        <f t="shared" si="12"/>
        <v>133</v>
      </c>
      <c r="M197" s="535">
        <v>190</v>
      </c>
      <c r="N197" s="380"/>
    </row>
    <row r="198" spans="1:14" s="380" customFormat="1" ht="13.2" x14ac:dyDescent="0.25">
      <c r="A198" s="352"/>
      <c r="B198" s="432"/>
      <c r="C198" s="434"/>
      <c r="D198" s="352"/>
      <c r="E198" s="352"/>
      <c r="F198" s="604"/>
      <c r="G198" s="604"/>
      <c r="H198" s="604"/>
      <c r="I198" s="604"/>
      <c r="J198" s="402"/>
      <c r="K198" s="435"/>
      <c r="L198" s="523"/>
      <c r="M198" s="554"/>
    </row>
    <row r="199" spans="1:14" s="109" customFormat="1" ht="13.2" x14ac:dyDescent="0.25">
      <c r="A199" s="350"/>
      <c r="B199" s="451" t="s">
        <v>450</v>
      </c>
      <c r="C199" s="452"/>
      <c r="D199" s="406"/>
      <c r="E199" s="406"/>
      <c r="F199" s="800"/>
      <c r="G199" s="800"/>
      <c r="H199" s="800"/>
      <c r="I199" s="800"/>
      <c r="J199" s="407"/>
      <c r="K199" s="408"/>
      <c r="L199" s="552"/>
      <c r="M199" s="552"/>
      <c r="N199" s="350"/>
    </row>
    <row r="200" spans="1:14" s="109" customFormat="1" ht="13.2" x14ac:dyDescent="0.25">
      <c r="A200" s="350"/>
      <c r="B200" s="432"/>
      <c r="C200" s="1312" t="s">
        <v>123</v>
      </c>
      <c r="D200" s="1312"/>
      <c r="E200" s="1312"/>
      <c r="F200" s="510" t="s">
        <v>431</v>
      </c>
      <c r="G200" s="510" t="s">
        <v>431</v>
      </c>
      <c r="H200" s="510" t="s">
        <v>431</v>
      </c>
      <c r="I200" s="510" t="s">
        <v>431</v>
      </c>
      <c r="J200" s="510"/>
      <c r="K200" s="559">
        <v>617414</v>
      </c>
      <c r="L200" s="535">
        <f>M200*0.7</f>
        <v>298.89999999999998</v>
      </c>
      <c r="M200" s="535">
        <v>427</v>
      </c>
      <c r="N200" s="380"/>
    </row>
    <row r="201" spans="1:14" s="109" customFormat="1" ht="13.2" x14ac:dyDescent="0.25">
      <c r="A201" s="350"/>
      <c r="B201" s="432"/>
      <c r="C201" s="1312" t="s">
        <v>1398</v>
      </c>
      <c r="D201" s="1312"/>
      <c r="E201" s="1312"/>
      <c r="F201" s="510" t="s">
        <v>431</v>
      </c>
      <c r="G201" s="510" t="s">
        <v>431</v>
      </c>
      <c r="H201" s="510" t="s">
        <v>431</v>
      </c>
      <c r="I201" s="510" t="s">
        <v>431</v>
      </c>
      <c r="J201" s="510"/>
      <c r="K201" s="559" t="s">
        <v>1399</v>
      </c>
      <c r="L201" s="535">
        <f t="shared" ref="L201:L211" si="13">M201*0.7</f>
        <v>203</v>
      </c>
      <c r="M201" s="535">
        <v>290</v>
      </c>
      <c r="N201" s="380"/>
    </row>
    <row r="202" spans="1:14" s="109" customFormat="1" ht="13.2" x14ac:dyDescent="0.25">
      <c r="A202" s="350"/>
      <c r="B202" s="432"/>
      <c r="C202" s="1312" t="s">
        <v>1400</v>
      </c>
      <c r="D202" s="1312"/>
      <c r="E202" s="1312"/>
      <c r="F202" s="510" t="s">
        <v>431</v>
      </c>
      <c r="G202" s="510" t="s">
        <v>431</v>
      </c>
      <c r="H202" s="510" t="s">
        <v>431</v>
      </c>
      <c r="I202" s="510" t="s">
        <v>431</v>
      </c>
      <c r="J202" s="510"/>
      <c r="K202" s="559" t="s">
        <v>1401</v>
      </c>
      <c r="L202" s="535">
        <f t="shared" si="13"/>
        <v>203</v>
      </c>
      <c r="M202" s="535">
        <v>290</v>
      </c>
      <c r="N202" s="380"/>
    </row>
    <row r="203" spans="1:14" s="109" customFormat="1" ht="13.2" x14ac:dyDescent="0.25">
      <c r="A203" s="350"/>
      <c r="B203" s="432"/>
      <c r="C203" s="1312" t="s">
        <v>1402</v>
      </c>
      <c r="D203" s="1312"/>
      <c r="E203" s="1312"/>
      <c r="F203" s="510" t="s">
        <v>431</v>
      </c>
      <c r="G203" s="510" t="s">
        <v>431</v>
      </c>
      <c r="H203" s="510" t="s">
        <v>431</v>
      </c>
      <c r="I203" s="510" t="s">
        <v>431</v>
      </c>
      <c r="J203" s="510"/>
      <c r="K203" s="559">
        <v>625931</v>
      </c>
      <c r="L203" s="535">
        <f t="shared" si="13"/>
        <v>92.399999999999991</v>
      </c>
      <c r="M203" s="535">
        <v>132</v>
      </c>
      <c r="N203" s="380"/>
    </row>
    <row r="204" spans="1:14" s="109" customFormat="1" ht="13.2" x14ac:dyDescent="0.25">
      <c r="A204" s="350"/>
      <c r="B204" s="432"/>
      <c r="C204" s="1312" t="s">
        <v>1403</v>
      </c>
      <c r="D204" s="1312"/>
      <c r="E204" s="1312"/>
      <c r="F204" s="510" t="s">
        <v>431</v>
      </c>
      <c r="G204" s="510" t="s">
        <v>431</v>
      </c>
      <c r="H204" s="510" t="s">
        <v>431</v>
      </c>
      <c r="I204" s="510" t="s">
        <v>431</v>
      </c>
      <c r="J204" s="510"/>
      <c r="K204" s="559">
        <v>625932</v>
      </c>
      <c r="L204" s="535">
        <f t="shared" si="13"/>
        <v>103.6</v>
      </c>
      <c r="M204" s="535">
        <v>148</v>
      </c>
      <c r="N204" s="380"/>
    </row>
    <row r="205" spans="1:14" s="109" customFormat="1" ht="13.2" x14ac:dyDescent="0.25">
      <c r="A205" s="350"/>
      <c r="B205" s="432"/>
      <c r="C205" s="1312" t="s">
        <v>1404</v>
      </c>
      <c r="D205" s="1312"/>
      <c r="E205" s="1312"/>
      <c r="F205" s="510" t="s">
        <v>431</v>
      </c>
      <c r="G205" s="510" t="s">
        <v>431</v>
      </c>
      <c r="H205" s="510" t="s">
        <v>431</v>
      </c>
      <c r="I205" s="510" t="s">
        <v>431</v>
      </c>
      <c r="J205" s="510"/>
      <c r="K205" s="559" t="s">
        <v>500</v>
      </c>
      <c r="L205" s="535">
        <f t="shared" si="13"/>
        <v>72.099999999999994</v>
      </c>
      <c r="M205" s="535">
        <v>103</v>
      </c>
      <c r="N205" s="380"/>
    </row>
    <row r="206" spans="1:14" s="109" customFormat="1" ht="13.2" x14ac:dyDescent="0.25">
      <c r="A206" s="350"/>
      <c r="B206" s="432"/>
      <c r="C206" s="1312" t="s">
        <v>1405</v>
      </c>
      <c r="D206" s="1312"/>
      <c r="E206" s="1312"/>
      <c r="F206" s="510" t="s">
        <v>431</v>
      </c>
      <c r="G206" s="510" t="s">
        <v>431</v>
      </c>
      <c r="H206" s="510" t="s">
        <v>431</v>
      </c>
      <c r="I206" s="510" t="s">
        <v>431</v>
      </c>
      <c r="J206" s="510"/>
      <c r="K206" s="559" t="s">
        <v>501</v>
      </c>
      <c r="L206" s="535">
        <f t="shared" si="13"/>
        <v>84.699999999999989</v>
      </c>
      <c r="M206" s="535">
        <v>121</v>
      </c>
      <c r="N206" s="380"/>
    </row>
    <row r="207" spans="1:14" s="109" customFormat="1" ht="13.2" x14ac:dyDescent="0.25">
      <c r="A207" s="350"/>
      <c r="B207" s="432"/>
      <c r="C207" s="1312" t="s">
        <v>1406</v>
      </c>
      <c r="D207" s="1312"/>
      <c r="E207" s="1312"/>
      <c r="F207" s="510" t="s">
        <v>431</v>
      </c>
      <c r="G207" s="510" t="s">
        <v>431</v>
      </c>
      <c r="H207" s="510" t="s">
        <v>431</v>
      </c>
      <c r="I207" s="510" t="s">
        <v>431</v>
      </c>
      <c r="J207" s="510"/>
      <c r="K207" s="559">
        <v>624829</v>
      </c>
      <c r="L207" s="535">
        <f t="shared" si="13"/>
        <v>334.59999999999997</v>
      </c>
      <c r="M207" s="535">
        <v>478</v>
      </c>
      <c r="N207" s="380"/>
    </row>
    <row r="208" spans="1:14" s="109" customFormat="1" ht="13.2" x14ac:dyDescent="0.25">
      <c r="A208" s="350"/>
      <c r="B208" s="432"/>
      <c r="C208" s="1312" t="s">
        <v>1407</v>
      </c>
      <c r="D208" s="1312"/>
      <c r="E208" s="1312"/>
      <c r="F208" s="510" t="s">
        <v>431</v>
      </c>
      <c r="G208" s="510" t="s">
        <v>431</v>
      </c>
      <c r="H208" s="510" t="s">
        <v>431</v>
      </c>
      <c r="I208" s="510" t="s">
        <v>431</v>
      </c>
      <c r="J208" s="510"/>
      <c r="K208" s="559">
        <v>624830</v>
      </c>
      <c r="L208" s="535">
        <f t="shared" si="13"/>
        <v>334.59999999999997</v>
      </c>
      <c r="M208" s="535">
        <v>478</v>
      </c>
      <c r="N208" s="380"/>
    </row>
    <row r="209" spans="1:14" s="109" customFormat="1" ht="13.2" x14ac:dyDescent="0.25">
      <c r="A209" s="350"/>
      <c r="B209" s="432"/>
      <c r="C209" s="1312" t="s">
        <v>1408</v>
      </c>
      <c r="D209" s="1312"/>
      <c r="E209" s="1312"/>
      <c r="F209" s="510" t="s">
        <v>431</v>
      </c>
      <c r="G209" s="510" t="s">
        <v>431</v>
      </c>
      <c r="H209" s="510" t="s">
        <v>431</v>
      </c>
      <c r="I209" s="510" t="s">
        <v>431</v>
      </c>
      <c r="J209" s="510"/>
      <c r="K209" s="559">
        <v>624831</v>
      </c>
      <c r="L209" s="535">
        <f t="shared" si="13"/>
        <v>334.59999999999997</v>
      </c>
      <c r="M209" s="535">
        <v>478</v>
      </c>
      <c r="N209" s="380"/>
    </row>
    <row r="210" spans="1:14" s="109" customFormat="1" ht="13.2" x14ac:dyDescent="0.25">
      <c r="A210" s="350"/>
      <c r="B210" s="432"/>
      <c r="C210" s="1312" t="s">
        <v>1409</v>
      </c>
      <c r="D210" s="1312"/>
      <c r="E210" s="1312"/>
      <c r="F210" s="510" t="s">
        <v>431</v>
      </c>
      <c r="G210" s="510" t="s">
        <v>431</v>
      </c>
      <c r="H210" s="510" t="s">
        <v>431</v>
      </c>
      <c r="I210" s="510" t="s">
        <v>431</v>
      </c>
      <c r="J210" s="510"/>
      <c r="K210" s="559">
        <v>624832</v>
      </c>
      <c r="L210" s="535">
        <f t="shared" si="13"/>
        <v>334.59999999999997</v>
      </c>
      <c r="M210" s="535">
        <v>478</v>
      </c>
      <c r="N210" s="380"/>
    </row>
    <row r="211" spans="1:14" s="109" customFormat="1" ht="13.2" x14ac:dyDescent="0.25">
      <c r="A211" s="350"/>
      <c r="B211" s="432"/>
      <c r="C211" s="1312" t="s">
        <v>1410</v>
      </c>
      <c r="D211" s="1312"/>
      <c r="E211" s="1312"/>
      <c r="F211" s="510" t="s">
        <v>431</v>
      </c>
      <c r="G211" s="510" t="s">
        <v>431</v>
      </c>
      <c r="H211" s="510" t="s">
        <v>431</v>
      </c>
      <c r="I211" s="510" t="s">
        <v>431</v>
      </c>
      <c r="J211" s="510"/>
      <c r="K211" s="559">
        <v>624833</v>
      </c>
      <c r="L211" s="535">
        <f t="shared" si="13"/>
        <v>334.59999999999997</v>
      </c>
      <c r="M211" s="535">
        <v>478</v>
      </c>
      <c r="N211" s="380"/>
    </row>
    <row r="212" spans="1:14" s="109" customFormat="1" ht="13.2" x14ac:dyDescent="0.25">
      <c r="A212" s="350"/>
      <c r="B212" s="432"/>
      <c r="C212" s="390"/>
      <c r="D212" s="350"/>
      <c r="E212" s="350"/>
      <c r="F212" s="358"/>
      <c r="G212" s="358"/>
      <c r="H212" s="358"/>
      <c r="I212" s="358"/>
      <c r="J212" s="358"/>
      <c r="K212" s="433"/>
      <c r="L212" s="522"/>
      <c r="M212" s="540"/>
      <c r="N212" s="380"/>
    </row>
    <row r="213" spans="1:14" s="109" customFormat="1" ht="13.2" x14ac:dyDescent="0.25">
      <c r="A213" s="350"/>
      <c r="B213" s="432"/>
      <c r="C213" s="1368"/>
      <c r="D213" s="1368"/>
      <c r="E213" s="1368"/>
      <c r="F213" s="604"/>
      <c r="G213" s="604"/>
      <c r="H213" s="604"/>
      <c r="I213" s="604"/>
      <c r="J213" s="604"/>
      <c r="K213" s="605"/>
      <c r="L213" s="533"/>
      <c r="M213" s="533"/>
      <c r="N213" s="380"/>
    </row>
    <row r="214" spans="1:14" s="109" customFormat="1" ht="22.8" x14ac:dyDescent="0.25">
      <c r="A214" s="350"/>
      <c r="B214" s="623" t="s">
        <v>399</v>
      </c>
      <c r="C214" s="622"/>
      <c r="D214" s="622"/>
      <c r="E214" s="622"/>
      <c r="F214" s="382" t="s">
        <v>512</v>
      </c>
      <c r="G214" s="382" t="s">
        <v>513</v>
      </c>
      <c r="H214" s="1161" t="s">
        <v>1387</v>
      </c>
      <c r="I214" s="382" t="s">
        <v>514</v>
      </c>
      <c r="J214" s="382"/>
      <c r="K214" s="364" t="s">
        <v>47</v>
      </c>
      <c r="L214" s="1162" t="s">
        <v>455</v>
      </c>
      <c r="M214" s="480" t="s">
        <v>5</v>
      </c>
      <c r="N214" s="380"/>
    </row>
    <row r="215" spans="1:14" s="109" customFormat="1" ht="13.2" x14ac:dyDescent="0.25">
      <c r="A215" s="350"/>
      <c r="B215" s="432"/>
      <c r="C215" s="1208" t="s">
        <v>401</v>
      </c>
      <c r="D215" s="1208"/>
      <c r="E215" s="1208"/>
      <c r="F215" s="604"/>
      <c r="G215" s="604"/>
      <c r="H215" s="604"/>
      <c r="I215" s="604"/>
      <c r="J215" s="604"/>
      <c r="K215" s="605"/>
      <c r="L215" s="624"/>
      <c r="M215" s="624"/>
      <c r="N215" s="380"/>
    </row>
    <row r="216" spans="1:14" s="109" customFormat="1" ht="13.2" x14ac:dyDescent="0.25">
      <c r="A216" s="350"/>
      <c r="B216" s="432"/>
      <c r="C216" s="1312" t="s">
        <v>604</v>
      </c>
      <c r="D216" s="1312"/>
      <c r="E216" s="1312"/>
      <c r="F216" s="514" t="s">
        <v>431</v>
      </c>
      <c r="G216" s="510" t="s">
        <v>431</v>
      </c>
      <c r="H216" s="510" t="s">
        <v>431</v>
      </c>
      <c r="I216" s="510" t="s">
        <v>431</v>
      </c>
      <c r="J216" s="509"/>
      <c r="K216" s="559">
        <v>4257</v>
      </c>
      <c r="L216" s="535">
        <f t="shared" ref="L216:L240" si="14">M216*0.7</f>
        <v>686.69999999999993</v>
      </c>
      <c r="M216" s="625">
        <v>981</v>
      </c>
      <c r="N216" s="380"/>
    </row>
    <row r="217" spans="1:14" s="109" customFormat="1" ht="13.2" x14ac:dyDescent="0.25">
      <c r="A217" s="350"/>
      <c r="B217" s="432"/>
      <c r="C217" s="1312" t="s">
        <v>609</v>
      </c>
      <c r="D217" s="1312"/>
      <c r="E217" s="1312"/>
      <c r="F217" s="514" t="s">
        <v>431</v>
      </c>
      <c r="G217" s="510" t="s">
        <v>431</v>
      </c>
      <c r="H217" s="510" t="s">
        <v>431</v>
      </c>
      <c r="I217" s="510" t="s">
        <v>431</v>
      </c>
      <c r="J217" s="509"/>
      <c r="K217" s="559">
        <v>4815</v>
      </c>
      <c r="L217" s="535">
        <f t="shared" si="14"/>
        <v>94.5</v>
      </c>
      <c r="M217" s="625">
        <v>135</v>
      </c>
      <c r="N217" s="380"/>
    </row>
    <row r="218" spans="1:14" s="109" customFormat="1" ht="24.75" customHeight="1" x14ac:dyDescent="0.25">
      <c r="A218" s="350"/>
      <c r="B218" s="432"/>
      <c r="C218" s="1369" t="s">
        <v>1431</v>
      </c>
      <c r="D218" s="1370"/>
      <c r="E218" s="1371"/>
      <c r="F218" s="514" t="s">
        <v>431</v>
      </c>
      <c r="G218" s="510" t="s">
        <v>431</v>
      </c>
      <c r="H218" s="510" t="s">
        <v>431</v>
      </c>
      <c r="I218" s="510" t="s">
        <v>431</v>
      </c>
      <c r="J218" s="509"/>
      <c r="K218" s="559">
        <v>4820</v>
      </c>
      <c r="L218" s="504">
        <f t="shared" si="14"/>
        <v>283.5</v>
      </c>
      <c r="M218" s="854">
        <v>405</v>
      </c>
      <c r="N218" s="380"/>
    </row>
    <row r="219" spans="1:14" s="109" customFormat="1" ht="27" customHeight="1" x14ac:dyDescent="0.25">
      <c r="A219" s="350"/>
      <c r="B219" s="432"/>
      <c r="C219" s="1369" t="s">
        <v>1236</v>
      </c>
      <c r="D219" s="1370"/>
      <c r="E219" s="1371"/>
      <c r="F219" s="514" t="s">
        <v>431</v>
      </c>
      <c r="G219" s="510" t="s">
        <v>431</v>
      </c>
      <c r="H219" s="510" t="s">
        <v>431</v>
      </c>
      <c r="I219" s="510" t="s">
        <v>431</v>
      </c>
      <c r="J219" s="509"/>
      <c r="K219" s="559">
        <v>4821</v>
      </c>
      <c r="L219" s="504">
        <f t="shared" si="14"/>
        <v>283.5</v>
      </c>
      <c r="M219" s="854">
        <v>405</v>
      </c>
      <c r="N219" s="380"/>
    </row>
    <row r="220" spans="1:14" s="109" customFormat="1" ht="34.5" customHeight="1" x14ac:dyDescent="0.25">
      <c r="A220" s="350"/>
      <c r="B220" s="432"/>
      <c r="C220" s="1369" t="s">
        <v>1432</v>
      </c>
      <c r="D220" s="1370"/>
      <c r="E220" s="1371"/>
      <c r="F220" s="514" t="s">
        <v>431</v>
      </c>
      <c r="G220" s="510" t="s">
        <v>431</v>
      </c>
      <c r="H220" s="510" t="s">
        <v>431</v>
      </c>
      <c r="I220" s="510" t="s">
        <v>431</v>
      </c>
      <c r="J220" s="509"/>
      <c r="K220" s="559">
        <v>3895</v>
      </c>
      <c r="L220" s="504">
        <f t="shared" si="14"/>
        <v>327.59999999999997</v>
      </c>
      <c r="M220" s="854">
        <v>468</v>
      </c>
      <c r="N220" s="380"/>
    </row>
    <row r="221" spans="1:14" s="109" customFormat="1" ht="13.2" x14ac:dyDescent="0.25">
      <c r="A221" s="350"/>
      <c r="B221" s="432"/>
      <c r="C221" s="1312" t="s">
        <v>1238</v>
      </c>
      <c r="D221" s="1312"/>
      <c r="E221" s="1312"/>
      <c r="F221" s="514" t="s">
        <v>431</v>
      </c>
      <c r="G221" s="510" t="s">
        <v>431</v>
      </c>
      <c r="H221" s="510" t="s">
        <v>431</v>
      </c>
      <c r="I221" s="510" t="s">
        <v>431</v>
      </c>
      <c r="J221" s="509"/>
      <c r="K221" s="559">
        <v>4822</v>
      </c>
      <c r="L221" s="504">
        <f t="shared" si="14"/>
        <v>50.4</v>
      </c>
      <c r="M221" s="625">
        <v>72</v>
      </c>
      <c r="N221" s="380"/>
    </row>
    <row r="222" spans="1:14" s="109" customFormat="1" ht="13.2" x14ac:dyDescent="0.25">
      <c r="A222" s="350"/>
      <c r="B222" s="432"/>
      <c r="C222" s="1312" t="s">
        <v>1433</v>
      </c>
      <c r="D222" s="1312"/>
      <c r="E222" s="1312"/>
      <c r="F222" s="514" t="s">
        <v>431</v>
      </c>
      <c r="G222" s="510" t="s">
        <v>431</v>
      </c>
      <c r="H222" s="510" t="s">
        <v>431</v>
      </c>
      <c r="I222" s="510" t="s">
        <v>431</v>
      </c>
      <c r="J222" s="509"/>
      <c r="K222" s="559">
        <v>4144</v>
      </c>
      <c r="L222" s="504">
        <f t="shared" si="14"/>
        <v>251.99999999999997</v>
      </c>
      <c r="M222" s="625">
        <v>360</v>
      </c>
      <c r="N222" s="380"/>
    </row>
    <row r="223" spans="1:14" s="109" customFormat="1" ht="13.2" x14ac:dyDescent="0.25">
      <c r="A223" s="350"/>
      <c r="B223" s="432"/>
      <c r="C223" s="1312" t="s">
        <v>1239</v>
      </c>
      <c r="D223" s="1312"/>
      <c r="E223" s="1312"/>
      <c r="F223" s="514" t="s">
        <v>431</v>
      </c>
      <c r="G223" s="510" t="s">
        <v>431</v>
      </c>
      <c r="H223" s="510" t="s">
        <v>431</v>
      </c>
      <c r="I223" s="510" t="s">
        <v>431</v>
      </c>
      <c r="J223" s="509"/>
      <c r="K223" s="559" t="s">
        <v>1240</v>
      </c>
      <c r="L223" s="504">
        <f t="shared" si="14"/>
        <v>535.5</v>
      </c>
      <c r="M223" s="625">
        <v>765</v>
      </c>
      <c r="N223" s="380"/>
    </row>
    <row r="224" spans="1:14" s="109" customFormat="1" ht="13.2" x14ac:dyDescent="0.25">
      <c r="A224" s="350"/>
      <c r="B224" s="432"/>
      <c r="C224" s="1312" t="s">
        <v>1242</v>
      </c>
      <c r="D224" s="1312"/>
      <c r="E224" s="1312"/>
      <c r="F224" s="514" t="s">
        <v>431</v>
      </c>
      <c r="G224" s="510" t="s">
        <v>431</v>
      </c>
      <c r="H224" s="510" t="s">
        <v>431</v>
      </c>
      <c r="I224" s="510" t="s">
        <v>431</v>
      </c>
      <c r="J224" s="509"/>
      <c r="K224" s="559" t="s">
        <v>1241</v>
      </c>
      <c r="L224" s="504">
        <f t="shared" si="14"/>
        <v>94.5</v>
      </c>
      <c r="M224" s="625">
        <v>135</v>
      </c>
      <c r="N224" s="380"/>
    </row>
    <row r="225" spans="1:14" s="109" customFormat="1" ht="13.2" x14ac:dyDescent="0.25">
      <c r="A225" s="350"/>
      <c r="B225" s="432"/>
      <c r="C225" s="1312" t="s">
        <v>1434</v>
      </c>
      <c r="D225" s="1312"/>
      <c r="E225" s="1312"/>
      <c r="F225" s="514" t="s">
        <v>431</v>
      </c>
      <c r="G225" s="510" t="s">
        <v>431</v>
      </c>
      <c r="H225" s="510" t="s">
        <v>431</v>
      </c>
      <c r="I225" s="510" t="s">
        <v>431</v>
      </c>
      <c r="J225" s="509"/>
      <c r="K225" s="559">
        <v>3503</v>
      </c>
      <c r="L225" s="504">
        <f t="shared" si="14"/>
        <v>37.799999999999997</v>
      </c>
      <c r="M225" s="625">
        <v>54</v>
      </c>
      <c r="N225" s="380"/>
    </row>
    <row r="226" spans="1:14" s="109" customFormat="1" ht="13.2" x14ac:dyDescent="0.25">
      <c r="A226" s="350"/>
      <c r="B226" s="432"/>
      <c r="C226" s="1312" t="s">
        <v>1244</v>
      </c>
      <c r="D226" s="1312"/>
      <c r="E226" s="1312"/>
      <c r="F226" s="514" t="s">
        <v>431</v>
      </c>
      <c r="G226" s="510" t="s">
        <v>431</v>
      </c>
      <c r="H226" s="510" t="s">
        <v>431</v>
      </c>
      <c r="I226" s="510" t="s">
        <v>431</v>
      </c>
      <c r="J226" s="509"/>
      <c r="K226" s="559">
        <v>3857</v>
      </c>
      <c r="L226" s="504">
        <f t="shared" si="14"/>
        <v>94.5</v>
      </c>
      <c r="M226" s="625">
        <v>135</v>
      </c>
      <c r="N226" s="380"/>
    </row>
    <row r="227" spans="1:14" s="109" customFormat="1" ht="13.2" x14ac:dyDescent="0.25">
      <c r="A227" s="350"/>
      <c r="B227" s="432"/>
      <c r="C227" s="1312" t="s">
        <v>1245</v>
      </c>
      <c r="D227" s="1312"/>
      <c r="E227" s="1312"/>
      <c r="F227" s="514" t="s">
        <v>431</v>
      </c>
      <c r="G227" s="510" t="s">
        <v>431</v>
      </c>
      <c r="H227" s="510" t="s">
        <v>431</v>
      </c>
      <c r="I227" s="510" t="s">
        <v>431</v>
      </c>
      <c r="J227" s="509"/>
      <c r="K227" s="559">
        <v>3506</v>
      </c>
      <c r="L227" s="504">
        <f t="shared" si="14"/>
        <v>756</v>
      </c>
      <c r="M227" s="625">
        <v>1080</v>
      </c>
      <c r="N227" s="380"/>
    </row>
    <row r="228" spans="1:14" s="109" customFormat="1" ht="25.5" customHeight="1" x14ac:dyDescent="0.25">
      <c r="A228" s="350"/>
      <c r="B228" s="432"/>
      <c r="C228" s="1369" t="s">
        <v>1435</v>
      </c>
      <c r="D228" s="1370"/>
      <c r="E228" s="1371"/>
      <c r="F228" s="514" t="s">
        <v>431</v>
      </c>
      <c r="G228" s="510" t="s">
        <v>431</v>
      </c>
      <c r="H228" s="510" t="s">
        <v>431</v>
      </c>
      <c r="I228" s="510" t="s">
        <v>431</v>
      </c>
      <c r="J228" s="509"/>
      <c r="K228" s="559">
        <v>3884</v>
      </c>
      <c r="L228" s="504">
        <f t="shared" si="14"/>
        <v>378</v>
      </c>
      <c r="M228" s="854">
        <v>540</v>
      </c>
      <c r="N228" s="380"/>
    </row>
    <row r="229" spans="1:14" s="109" customFormat="1" ht="24.75" customHeight="1" x14ac:dyDescent="0.25">
      <c r="A229" s="350"/>
      <c r="B229" s="432"/>
      <c r="C229" s="1369" t="s">
        <v>1247</v>
      </c>
      <c r="D229" s="1370"/>
      <c r="E229" s="1371"/>
      <c r="F229" s="514" t="s">
        <v>431</v>
      </c>
      <c r="G229" s="510" t="s">
        <v>431</v>
      </c>
      <c r="H229" s="510" t="s">
        <v>431</v>
      </c>
      <c r="I229" s="510" t="s">
        <v>431</v>
      </c>
      <c r="J229" s="509"/>
      <c r="K229" s="559">
        <v>4936</v>
      </c>
      <c r="L229" s="504">
        <f t="shared" si="14"/>
        <v>510.29999999999995</v>
      </c>
      <c r="M229" s="854">
        <v>729</v>
      </c>
      <c r="N229" s="380"/>
    </row>
    <row r="230" spans="1:14" s="109" customFormat="1" ht="27" customHeight="1" x14ac:dyDescent="0.25">
      <c r="A230" s="350"/>
      <c r="B230" s="432"/>
      <c r="C230" s="1369" t="s">
        <v>1436</v>
      </c>
      <c r="D230" s="1370"/>
      <c r="E230" s="1371"/>
      <c r="F230" s="514" t="s">
        <v>431</v>
      </c>
      <c r="G230" s="510" t="s">
        <v>431</v>
      </c>
      <c r="H230" s="510" t="s">
        <v>431</v>
      </c>
      <c r="I230" s="510" t="s">
        <v>431</v>
      </c>
      <c r="J230" s="509"/>
      <c r="K230" s="559">
        <v>4842</v>
      </c>
      <c r="L230" s="504">
        <f t="shared" si="14"/>
        <v>112</v>
      </c>
      <c r="M230" s="854">
        <v>160</v>
      </c>
      <c r="N230" s="380"/>
    </row>
    <row r="231" spans="1:14" s="109" customFormat="1" ht="27.75" customHeight="1" x14ac:dyDescent="0.25">
      <c r="A231" s="350"/>
      <c r="B231" s="432"/>
      <c r="C231" s="1369" t="s">
        <v>1437</v>
      </c>
      <c r="D231" s="1370"/>
      <c r="E231" s="1371"/>
      <c r="F231" s="514" t="s">
        <v>431</v>
      </c>
      <c r="G231" s="510" t="s">
        <v>431</v>
      </c>
      <c r="H231" s="510" t="s">
        <v>431</v>
      </c>
      <c r="I231" s="510" t="s">
        <v>431</v>
      </c>
      <c r="J231" s="509"/>
      <c r="K231" s="559">
        <v>4240</v>
      </c>
      <c r="L231" s="504">
        <f t="shared" si="14"/>
        <v>293.29999999999995</v>
      </c>
      <c r="M231" s="854">
        <v>419</v>
      </c>
      <c r="N231" s="380"/>
    </row>
    <row r="232" spans="1:14" s="109" customFormat="1" ht="13.2" x14ac:dyDescent="0.25">
      <c r="A232" s="350"/>
      <c r="B232" s="432"/>
      <c r="C232" s="1312" t="s">
        <v>1438</v>
      </c>
      <c r="D232" s="1312"/>
      <c r="E232" s="1312"/>
      <c r="F232" s="514" t="s">
        <v>431</v>
      </c>
      <c r="G232" s="510" t="s">
        <v>431</v>
      </c>
      <c r="H232" s="510" t="s">
        <v>431</v>
      </c>
      <c r="I232" s="510" t="s">
        <v>431</v>
      </c>
      <c r="J232" s="509"/>
      <c r="K232" s="559">
        <v>4329</v>
      </c>
      <c r="L232" s="504">
        <f t="shared" si="14"/>
        <v>396.9</v>
      </c>
      <c r="M232" s="625">
        <v>567</v>
      </c>
      <c r="N232" s="380"/>
    </row>
    <row r="233" spans="1:14" s="109" customFormat="1" ht="16.5" customHeight="1" x14ac:dyDescent="0.25">
      <c r="A233" s="350"/>
      <c r="B233" s="432"/>
      <c r="C233" s="1312" t="s">
        <v>1252</v>
      </c>
      <c r="D233" s="1312"/>
      <c r="E233" s="1312"/>
      <c r="F233" s="514" t="s">
        <v>431</v>
      </c>
      <c r="G233" s="510" t="s">
        <v>431</v>
      </c>
      <c r="H233" s="510" t="s">
        <v>431</v>
      </c>
      <c r="I233" s="510" t="s">
        <v>431</v>
      </c>
      <c r="J233" s="509"/>
      <c r="K233" s="559">
        <v>3900</v>
      </c>
      <c r="L233" s="504">
        <f t="shared" si="14"/>
        <v>66.5</v>
      </c>
      <c r="M233" s="625">
        <v>95</v>
      </c>
      <c r="N233" s="380"/>
    </row>
    <row r="234" spans="1:14" s="109" customFormat="1" ht="13.2" x14ac:dyDescent="0.25">
      <c r="A234" s="350"/>
      <c r="B234" s="432"/>
      <c r="C234" s="1312" t="s">
        <v>1253</v>
      </c>
      <c r="D234" s="1312"/>
      <c r="E234" s="1312"/>
      <c r="F234" s="514" t="s">
        <v>431</v>
      </c>
      <c r="G234" s="510" t="s">
        <v>528</v>
      </c>
      <c r="H234" s="510" t="s">
        <v>431</v>
      </c>
      <c r="I234" s="510" t="s">
        <v>528</v>
      </c>
      <c r="J234" s="509"/>
      <c r="K234" s="559">
        <v>3502</v>
      </c>
      <c r="L234" s="504">
        <f t="shared" si="14"/>
        <v>481.59999999999997</v>
      </c>
      <c r="M234" s="625">
        <v>688</v>
      </c>
      <c r="N234" s="380"/>
    </row>
    <row r="235" spans="1:14" s="109" customFormat="1" ht="13.2" x14ac:dyDescent="0.25">
      <c r="A235" s="350"/>
      <c r="B235" s="432"/>
      <c r="C235" s="1312" t="s">
        <v>1172</v>
      </c>
      <c r="D235" s="1312"/>
      <c r="E235" s="1312"/>
      <c r="F235" s="514" t="s">
        <v>431</v>
      </c>
      <c r="G235" s="510"/>
      <c r="H235" s="510" t="s">
        <v>431</v>
      </c>
      <c r="I235" s="510"/>
      <c r="J235" s="509"/>
      <c r="K235" s="559" t="s">
        <v>1173</v>
      </c>
      <c r="L235" s="504">
        <f t="shared" si="14"/>
        <v>94.5</v>
      </c>
      <c r="M235" s="625">
        <v>135</v>
      </c>
      <c r="N235" s="380"/>
    </row>
    <row r="236" spans="1:14" s="109" customFormat="1" ht="13.2" x14ac:dyDescent="0.25">
      <c r="A236" s="350"/>
      <c r="B236" s="432"/>
      <c r="C236" s="1312" t="s">
        <v>1439</v>
      </c>
      <c r="D236" s="1312"/>
      <c r="E236" s="1312"/>
      <c r="F236" s="514" t="s">
        <v>431</v>
      </c>
      <c r="G236" s="510"/>
      <c r="H236" s="510" t="s">
        <v>431</v>
      </c>
      <c r="I236" s="510"/>
      <c r="J236" s="509"/>
      <c r="K236" s="559">
        <v>4828</v>
      </c>
      <c r="L236" s="504">
        <f t="shared" si="14"/>
        <v>338.79999999999995</v>
      </c>
      <c r="M236" s="625">
        <v>484</v>
      </c>
      <c r="N236" s="380"/>
    </row>
    <row r="237" spans="1:14" s="109" customFormat="1" ht="13.5" customHeight="1" x14ac:dyDescent="0.25">
      <c r="A237" s="350"/>
      <c r="B237" s="432"/>
      <c r="C237" s="1312" t="s">
        <v>316</v>
      </c>
      <c r="D237" s="1312"/>
      <c r="E237" s="1312"/>
      <c r="F237" s="514" t="s">
        <v>528</v>
      </c>
      <c r="G237" s="510" t="s">
        <v>431</v>
      </c>
      <c r="H237" s="510" t="s">
        <v>528</v>
      </c>
      <c r="I237" s="510" t="s">
        <v>431</v>
      </c>
      <c r="J237" s="509"/>
      <c r="K237" s="559">
        <v>4490</v>
      </c>
      <c r="L237" s="504">
        <f t="shared" si="14"/>
        <v>125.99999999999999</v>
      </c>
      <c r="M237" s="625">
        <v>180</v>
      </c>
      <c r="N237" s="380"/>
    </row>
    <row r="238" spans="1:14" s="109" customFormat="1" ht="13.2" x14ac:dyDescent="0.25">
      <c r="A238" s="350"/>
      <c r="B238" s="432"/>
      <c r="C238" s="1312" t="s">
        <v>1441</v>
      </c>
      <c r="D238" s="1312"/>
      <c r="E238" s="1312"/>
      <c r="F238" s="514" t="s">
        <v>431</v>
      </c>
      <c r="G238" s="510" t="s">
        <v>431</v>
      </c>
      <c r="H238" s="510"/>
      <c r="I238" s="510"/>
      <c r="J238" s="509"/>
      <c r="K238" s="559">
        <v>4395</v>
      </c>
      <c r="L238" s="504">
        <f t="shared" si="14"/>
        <v>711.9</v>
      </c>
      <c r="M238" s="625">
        <v>1017</v>
      </c>
      <c r="N238" s="380"/>
    </row>
    <row r="239" spans="1:14" s="109" customFormat="1" ht="13.2" x14ac:dyDescent="0.25">
      <c r="A239" s="350"/>
      <c r="B239" s="432"/>
      <c r="C239" s="1312" t="s">
        <v>1440</v>
      </c>
      <c r="D239" s="1312"/>
      <c r="E239" s="1312"/>
      <c r="F239" s="514" t="s">
        <v>431</v>
      </c>
      <c r="G239" s="510" t="s">
        <v>431</v>
      </c>
      <c r="H239" s="510"/>
      <c r="I239" s="510"/>
      <c r="J239" s="509"/>
      <c r="K239" s="559">
        <v>4959</v>
      </c>
      <c r="L239" s="504">
        <f t="shared" si="14"/>
        <v>630</v>
      </c>
      <c r="M239" s="625">
        <v>900</v>
      </c>
      <c r="N239" s="380"/>
    </row>
    <row r="240" spans="1:14" s="109" customFormat="1" ht="22.5" customHeight="1" x14ac:dyDescent="0.25">
      <c r="A240" s="350"/>
      <c r="B240" s="432"/>
      <c r="C240" s="1369" t="s">
        <v>1442</v>
      </c>
      <c r="D240" s="1370"/>
      <c r="E240" s="1371"/>
      <c r="F240" s="514" t="s">
        <v>431</v>
      </c>
      <c r="G240" s="510" t="s">
        <v>431</v>
      </c>
      <c r="H240" s="510"/>
      <c r="I240" s="510"/>
      <c r="J240" s="509"/>
      <c r="K240" s="559">
        <v>4848</v>
      </c>
      <c r="L240" s="504">
        <f t="shared" si="14"/>
        <v>630.69999999999993</v>
      </c>
      <c r="M240" s="854">
        <v>901</v>
      </c>
      <c r="N240" s="380"/>
    </row>
    <row r="241" spans="1:14" s="109" customFormat="1" ht="13.2" x14ac:dyDescent="0.25">
      <c r="A241" s="350"/>
      <c r="B241" s="432"/>
      <c r="C241" s="1073"/>
      <c r="D241" s="1073"/>
      <c r="E241" s="1073"/>
      <c r="F241" s="604"/>
      <c r="G241" s="604"/>
      <c r="H241" s="604"/>
      <c r="I241" s="604"/>
      <c r="J241" s="604"/>
      <c r="K241" s="605"/>
      <c r="L241" s="624"/>
      <c r="M241" s="624"/>
      <c r="N241" s="380"/>
    </row>
    <row r="242" spans="1:14" s="109" customFormat="1" ht="13.2" x14ac:dyDescent="0.25">
      <c r="A242" s="350"/>
      <c r="B242" s="432"/>
      <c r="C242" s="1073"/>
      <c r="D242" s="1073"/>
      <c r="E242" s="1073"/>
      <c r="F242" s="604"/>
      <c r="G242" s="604"/>
      <c r="H242" s="604"/>
      <c r="I242" s="604"/>
      <c r="J242" s="604"/>
      <c r="K242" s="605"/>
      <c r="L242" s="624"/>
      <c r="M242" s="624"/>
      <c r="N242" s="380"/>
    </row>
    <row r="243" spans="1:14" s="380" customFormat="1" ht="13.2" x14ac:dyDescent="0.25">
      <c r="A243" s="352"/>
      <c r="B243" s="432"/>
      <c r="C243" s="434"/>
      <c r="D243" s="352"/>
      <c r="E243" s="352"/>
      <c r="F243" s="402"/>
      <c r="G243" s="402"/>
      <c r="H243" s="402"/>
      <c r="I243" s="402"/>
      <c r="J243" s="402"/>
      <c r="K243" s="435"/>
      <c r="L243" s="523"/>
      <c r="M243" s="554"/>
    </row>
    <row r="244" spans="1:14" s="109" customFormat="1" ht="13.2" x14ac:dyDescent="0.25">
      <c r="A244" s="350"/>
      <c r="B244" s="1232" t="s">
        <v>461</v>
      </c>
      <c r="C244" s="1232"/>
      <c r="D244" s="1232"/>
      <c r="E244" s="1232"/>
      <c r="F244" s="1232"/>
      <c r="G244" s="1232"/>
      <c r="H244" s="1232"/>
      <c r="I244" s="1232"/>
      <c r="J244" s="1232"/>
      <c r="K244" s="1232"/>
      <c r="L244" s="1232"/>
      <c r="M244" s="1232"/>
      <c r="N244" s="1232"/>
    </row>
    <row r="245" spans="1:14" s="109" customFormat="1" ht="13.2" x14ac:dyDescent="0.25">
      <c r="A245" s="350"/>
      <c r="B245" s="596" t="s">
        <v>452</v>
      </c>
      <c r="C245" s="355"/>
      <c r="D245" s="355"/>
      <c r="E245" s="355"/>
      <c r="F245" s="455"/>
      <c r="G245" s="455"/>
      <c r="H245" s="455"/>
      <c r="I245" s="455"/>
      <c r="J245" s="455"/>
      <c r="K245" s="456"/>
      <c r="L245" s="479"/>
      <c r="M245" s="524"/>
      <c r="N245" s="415"/>
    </row>
    <row r="246" spans="1:14" s="109" customFormat="1" ht="13.2" x14ac:dyDescent="0.25">
      <c r="A246" s="350"/>
      <c r="B246" s="453"/>
      <c r="C246" s="454"/>
      <c r="D246" s="457"/>
      <c r="E246" s="457"/>
      <c r="F246" s="455"/>
      <c r="G246" s="455"/>
      <c r="H246" s="455"/>
      <c r="I246" s="455"/>
      <c r="J246" s="455"/>
      <c r="K246" s="456"/>
      <c r="L246" s="479"/>
      <c r="M246" s="524"/>
      <c r="N246" s="415"/>
    </row>
    <row r="247" spans="1:14" s="109" customFormat="1" ht="13.8" x14ac:dyDescent="0.25">
      <c r="A247" s="350"/>
      <c r="B247" s="353"/>
      <c r="C247" s="458" t="s">
        <v>503</v>
      </c>
      <c r="D247" s="457"/>
      <c r="E247" s="457"/>
      <c r="F247" s="455"/>
      <c r="G247" s="455"/>
      <c r="H247" s="455"/>
      <c r="I247" s="455"/>
      <c r="J247" s="455"/>
      <c r="K247" s="456"/>
      <c r="L247" s="479"/>
      <c r="M247" s="524"/>
      <c r="N247" s="415"/>
    </row>
    <row r="248" spans="1:14" s="109" customFormat="1" ht="13.2" x14ac:dyDescent="0.25">
      <c r="A248" s="350"/>
      <c r="B248" s="453"/>
      <c r="C248" s="454"/>
      <c r="D248" s="457"/>
      <c r="E248" s="457"/>
      <c r="F248" s="455"/>
      <c r="G248" s="455"/>
      <c r="H248" s="455"/>
      <c r="I248" s="455"/>
      <c r="J248" s="455"/>
      <c r="K248" s="456"/>
      <c r="L248" s="479"/>
      <c r="M248" s="524"/>
      <c r="N248" s="415"/>
    </row>
    <row r="249" spans="1:14" s="109" customFormat="1" ht="13.2" x14ac:dyDescent="0.25">
      <c r="A249" s="350"/>
      <c r="B249" s="453" t="s">
        <v>504</v>
      </c>
      <c r="C249" s="454"/>
      <c r="D249" s="457"/>
      <c r="E249" s="457"/>
      <c r="F249" s="455"/>
      <c r="G249" s="455"/>
      <c r="H249" s="455"/>
      <c r="I249" s="455"/>
      <c r="J249" s="455"/>
      <c r="K249" s="456"/>
      <c r="L249" s="479"/>
      <c r="M249" s="524"/>
      <c r="N249" s="415"/>
    </row>
    <row r="250" spans="1:14" s="109" customFormat="1" ht="13.2" x14ac:dyDescent="0.25">
      <c r="A250" s="350"/>
      <c r="B250" s="453" t="s">
        <v>505</v>
      </c>
      <c r="C250" s="454"/>
      <c r="D250" s="457"/>
      <c r="E250" s="457"/>
      <c r="F250" s="455"/>
      <c r="G250" s="455"/>
      <c r="H250" s="455"/>
      <c r="I250" s="455"/>
      <c r="J250" s="455"/>
      <c r="K250" s="456"/>
      <c r="L250" s="479"/>
      <c r="M250" s="524"/>
      <c r="N250" s="415"/>
    </row>
  </sheetData>
  <mergeCells count="160">
    <mergeCell ref="C235:E235"/>
    <mergeCell ref="C234:E234"/>
    <mergeCell ref="C187:E187"/>
    <mergeCell ref="C197:E197"/>
    <mergeCell ref="C196:E196"/>
    <mergeCell ref="C211:E211"/>
    <mergeCell ref="C210:E210"/>
    <mergeCell ref="C237:E237"/>
    <mergeCell ref="C236:E236"/>
    <mergeCell ref="C203:E203"/>
    <mergeCell ref="C200:E200"/>
    <mergeCell ref="C195:E195"/>
    <mergeCell ref="C209:E209"/>
    <mergeCell ref="C208:E208"/>
    <mergeCell ref="C207:E207"/>
    <mergeCell ref="C204:E204"/>
    <mergeCell ref="C205:E205"/>
    <mergeCell ref="C206:E206"/>
    <mergeCell ref="C162:E162"/>
    <mergeCell ref="C163:E163"/>
    <mergeCell ref="C164:E164"/>
    <mergeCell ref="C170:E170"/>
    <mergeCell ref="C173:E173"/>
    <mergeCell ref="C201:E201"/>
    <mergeCell ref="C202:E202"/>
    <mergeCell ref="C194:E194"/>
    <mergeCell ref="C193:E193"/>
    <mergeCell ref="C192:E192"/>
    <mergeCell ref="C191:E191"/>
    <mergeCell ref="C190:E190"/>
    <mergeCell ref="C189:E189"/>
    <mergeCell ref="C188:E188"/>
    <mergeCell ref="C167:E167"/>
    <mergeCell ref="C166:E166"/>
    <mergeCell ref="C169:E169"/>
    <mergeCell ref="B184:E184"/>
    <mergeCell ref="C172:E172"/>
    <mergeCell ref="B244:N244"/>
    <mergeCell ref="C217:E217"/>
    <mergeCell ref="C216:E216"/>
    <mergeCell ref="C215:E215"/>
    <mergeCell ref="C213:E213"/>
    <mergeCell ref="C218:E218"/>
    <mergeCell ref="C219:E219"/>
    <mergeCell ref="C220:E220"/>
    <mergeCell ref="C221:E221"/>
    <mergeCell ref="C222:E222"/>
    <mergeCell ref="C223:E223"/>
    <mergeCell ref="C224:E224"/>
    <mergeCell ref="C225:E225"/>
    <mergeCell ref="C226:E226"/>
    <mergeCell ref="C227:E227"/>
    <mergeCell ref="C228:E228"/>
    <mergeCell ref="C229:E229"/>
    <mergeCell ref="C230:E230"/>
    <mergeCell ref="C231:E231"/>
    <mergeCell ref="C232:E232"/>
    <mergeCell ref="C233:E233"/>
    <mergeCell ref="C238:E238"/>
    <mergeCell ref="C239:E239"/>
    <mergeCell ref="C240:E240"/>
    <mergeCell ref="C120:E120"/>
    <mergeCell ref="C124:E124"/>
    <mergeCell ref="C113:E113"/>
    <mergeCell ref="C122:E122"/>
    <mergeCell ref="C121:E121"/>
    <mergeCell ref="C128:E128"/>
    <mergeCell ref="C127:E127"/>
    <mergeCell ref="C126:E126"/>
    <mergeCell ref="C125:E125"/>
    <mergeCell ref="C123:E123"/>
    <mergeCell ref="C118:E118"/>
    <mergeCell ref="C119:E119"/>
    <mergeCell ref="C129:E129"/>
    <mergeCell ref="C137:E137"/>
    <mergeCell ref="C143:E143"/>
    <mergeCell ref="C168:E168"/>
    <mergeCell ref="C165:E165"/>
    <mergeCell ref="C171:E171"/>
    <mergeCell ref="C179:E179"/>
    <mergeCell ref="C136:E136"/>
    <mergeCell ref="C135:E135"/>
    <mergeCell ref="C134:E134"/>
    <mergeCell ref="C133:E133"/>
    <mergeCell ref="C178:E178"/>
    <mergeCell ref="C177:E177"/>
    <mergeCell ref="C176:E176"/>
    <mergeCell ref="C175:E175"/>
    <mergeCell ref="C174:E174"/>
    <mergeCell ref="C159:E159"/>
    <mergeCell ref="C158:E158"/>
    <mergeCell ref="C157:E157"/>
    <mergeCell ref="C156:E156"/>
    <mergeCell ref="C140:E140"/>
    <mergeCell ref="C155:E155"/>
    <mergeCell ref="C154:E154"/>
    <mergeCell ref="C153:E153"/>
    <mergeCell ref="C152:E152"/>
    <mergeCell ref="C151:E151"/>
    <mergeCell ref="C147:E147"/>
    <mergeCell ref="C146:E146"/>
    <mergeCell ref="C145:E145"/>
    <mergeCell ref="C144:E144"/>
    <mergeCell ref="C142:E142"/>
    <mergeCell ref="C141:E141"/>
    <mergeCell ref="C150:E150"/>
    <mergeCell ref="E3:I3"/>
    <mergeCell ref="E4:H4"/>
    <mergeCell ref="C64:E64"/>
    <mergeCell ref="C69:E69"/>
    <mergeCell ref="C74:E74"/>
    <mergeCell ref="E5:I5"/>
    <mergeCell ref="C68:E68"/>
    <mergeCell ref="C67:E67"/>
    <mergeCell ref="J77:J79"/>
    <mergeCell ref="E7:I7"/>
    <mergeCell ref="C65:E65"/>
    <mergeCell ref="C76:E76"/>
    <mergeCell ref="C72:E72"/>
    <mergeCell ref="C75:E75"/>
    <mergeCell ref="L77:L79"/>
    <mergeCell ref="M77:M79"/>
    <mergeCell ref="C88:E88"/>
    <mergeCell ref="C87:E87"/>
    <mergeCell ref="C79:E79"/>
    <mergeCell ref="C78:E78"/>
    <mergeCell ref="C77:E77"/>
    <mergeCell ref="C66:E66"/>
    <mergeCell ref="C73:E73"/>
    <mergeCell ref="C83:E83"/>
    <mergeCell ref="C82:E82"/>
    <mergeCell ref="C84:E84"/>
    <mergeCell ref="F77:F79"/>
    <mergeCell ref="G77:G79"/>
    <mergeCell ref="H77:H79"/>
    <mergeCell ref="I77:I79"/>
    <mergeCell ref="C90:E90"/>
    <mergeCell ref="C89:E89"/>
    <mergeCell ref="C112:E112"/>
    <mergeCell ref="C109:E109"/>
    <mergeCell ref="C108:E108"/>
    <mergeCell ref="C117:E117"/>
    <mergeCell ref="C95:E95"/>
    <mergeCell ref="C99:E99"/>
    <mergeCell ref="C98:E98"/>
    <mergeCell ref="C97:E97"/>
    <mergeCell ref="C96:E96"/>
    <mergeCell ref="C107:E107"/>
    <mergeCell ref="C102:E102"/>
    <mergeCell ref="C101:E101"/>
    <mergeCell ref="C100:E100"/>
    <mergeCell ref="C104:E104"/>
    <mergeCell ref="C103:E103"/>
    <mergeCell ref="C116:E116"/>
    <mergeCell ref="C114:E114"/>
    <mergeCell ref="C111:E111"/>
    <mergeCell ref="C115:E115"/>
    <mergeCell ref="C91:E91"/>
    <mergeCell ref="C92:E92"/>
    <mergeCell ref="C110:E110"/>
  </mergeCells>
  <pageMargins left="0.25" right="0.1" top="0.25" bottom="0.75" header="0.25" footer="0.25"/>
  <pageSetup scale="74" fitToHeight="0" orientation="portrait" r:id="rId1"/>
  <headerFooter alignWithMargins="0">
    <oddFooter>&amp;L&amp;"Verdana,Italic"Confidential Property of E-Z-GO Division of Textron Inc. &amp;R&amp;"Verdana,Italic"Page&amp;P</oddFooter>
  </headerFooter>
  <rowBreaks count="2" manualBreakCount="2">
    <brk id="60" max="16383" man="1"/>
    <brk id="130" max="1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184"/>
  <sheetViews>
    <sheetView topLeftCell="A73" zoomScaleNormal="100" zoomScaleSheetLayoutView="100" workbookViewId="0">
      <selection activeCell="K108" sqref="K108"/>
    </sheetView>
  </sheetViews>
  <sheetFormatPr defaultColWidth="9.109375" defaultRowHeight="12.6" x14ac:dyDescent="0.2"/>
  <cols>
    <col min="1" max="1" width="3.44140625" style="352" customWidth="1"/>
    <col min="2" max="2" width="7" style="353" customWidth="1"/>
    <col min="3" max="4" width="10.109375" style="353" customWidth="1"/>
    <col min="5" max="5" width="36.5546875" style="353" customWidth="1"/>
    <col min="6" max="6" width="4.33203125" style="353" customWidth="1"/>
    <col min="7" max="8" width="3.88671875" style="353" customWidth="1"/>
    <col min="9" max="9" width="5.44140625" style="354" customWidth="1"/>
    <col min="10" max="10" width="14.33203125" style="354" customWidth="1"/>
    <col min="11" max="11" width="12.6640625" style="488" customWidth="1"/>
    <col min="12" max="12" width="12.6640625" style="494" customWidth="1"/>
    <col min="13" max="13" width="4.5546875" style="415" customWidth="1"/>
    <col min="14" max="16384" width="9.109375" style="353"/>
  </cols>
  <sheetData>
    <row r="1" spans="2:13" x14ac:dyDescent="0.2">
      <c r="B1" s="350"/>
      <c r="C1" s="350"/>
      <c r="D1" s="350"/>
      <c r="E1" s="350"/>
      <c r="F1" s="350"/>
      <c r="G1" s="350"/>
      <c r="H1" s="350"/>
      <c r="I1" s="351"/>
      <c r="J1" s="351"/>
      <c r="K1" s="477"/>
      <c r="L1" s="489"/>
      <c r="M1" s="352"/>
    </row>
    <row r="2" spans="2:13" x14ac:dyDescent="0.2">
      <c r="B2" s="350"/>
      <c r="C2" s="350"/>
      <c r="D2" s="350"/>
      <c r="E2" s="350"/>
      <c r="F2" s="350"/>
      <c r="G2" s="350"/>
      <c r="H2" s="350"/>
      <c r="I2" s="351"/>
      <c r="K2" s="478"/>
      <c r="L2" s="490"/>
      <c r="M2" s="352"/>
    </row>
    <row r="3" spans="2:13" ht="17.399999999999999" x14ac:dyDescent="0.3">
      <c r="B3" s="350"/>
      <c r="C3" s="350"/>
      <c r="D3" s="350"/>
      <c r="E3" s="1360" t="s">
        <v>1319</v>
      </c>
      <c r="F3" s="1360"/>
      <c r="G3" s="1360"/>
      <c r="H3" s="350"/>
      <c r="I3" s="351"/>
      <c r="J3" s="351"/>
      <c r="K3" s="477"/>
      <c r="L3" s="489"/>
      <c r="M3" s="352"/>
    </row>
    <row r="4" spans="2:13" ht="15" customHeight="1" x14ac:dyDescent="0.3">
      <c r="B4" s="350"/>
      <c r="C4" s="350"/>
      <c r="D4" s="350"/>
      <c r="E4" s="1361" t="s">
        <v>0</v>
      </c>
      <c r="F4" s="1361"/>
      <c r="G4" s="1361"/>
      <c r="H4" s="356"/>
      <c r="I4" s="351"/>
      <c r="J4" s="357"/>
      <c r="K4" s="479"/>
      <c r="L4" s="491" t="s">
        <v>1</v>
      </c>
      <c r="M4" s="352"/>
    </row>
    <row r="5" spans="2:13" x14ac:dyDescent="0.2">
      <c r="B5" s="350"/>
      <c r="C5" s="350"/>
      <c r="D5" s="350"/>
      <c r="E5" s="1191" t="s">
        <v>1047</v>
      </c>
      <c r="F5" s="1191"/>
      <c r="G5" s="1191"/>
      <c r="H5" s="1191"/>
      <c r="I5" s="1191"/>
      <c r="J5" s="357"/>
      <c r="K5" s="479"/>
      <c r="L5" s="491" t="s">
        <v>2</v>
      </c>
      <c r="M5" s="352"/>
    </row>
    <row r="6" spans="2:13" ht="13.2" thickBot="1" x14ac:dyDescent="0.25">
      <c r="B6" s="350"/>
      <c r="C6" s="350"/>
      <c r="D6" s="350"/>
      <c r="E6" s="359"/>
      <c r="F6" s="360"/>
      <c r="G6" s="360"/>
      <c r="H6" s="360"/>
      <c r="I6" s="351"/>
      <c r="J6" s="351"/>
      <c r="K6" s="477"/>
      <c r="L6" s="489"/>
      <c r="M6" s="352"/>
    </row>
    <row r="7" spans="2:13" ht="20.399999999999999" thickBot="1" x14ac:dyDescent="0.35">
      <c r="B7" s="350"/>
      <c r="C7" s="350"/>
      <c r="D7" s="350"/>
      <c r="E7" s="1362" t="s">
        <v>967</v>
      </c>
      <c r="F7" s="1363"/>
      <c r="G7" s="1364"/>
      <c r="H7" s="360"/>
      <c r="I7" s="351"/>
      <c r="J7" s="351"/>
      <c r="K7" s="477"/>
      <c r="L7" s="489"/>
      <c r="M7" s="352"/>
    </row>
    <row r="8" spans="2:13" ht="24" customHeight="1" x14ac:dyDescent="0.2">
      <c r="B8" s="361" t="s">
        <v>469</v>
      </c>
      <c r="C8" s="362"/>
      <c r="D8" s="362"/>
      <c r="E8" s="520"/>
      <c r="F8" s="520"/>
      <c r="G8" s="520"/>
      <c r="H8" s="362"/>
      <c r="I8" s="363"/>
      <c r="J8" s="513" t="s">
        <v>4</v>
      </c>
      <c r="K8" s="263" t="s">
        <v>455</v>
      </c>
      <c r="L8" s="501" t="s">
        <v>5</v>
      </c>
      <c r="M8" s="352"/>
    </row>
    <row r="9" spans="2:13" x14ac:dyDescent="0.2">
      <c r="B9" s="350"/>
      <c r="C9" s="350"/>
      <c r="D9" s="350"/>
      <c r="E9" s="350"/>
      <c r="F9" s="350"/>
      <c r="G9" s="350"/>
      <c r="H9" s="350"/>
      <c r="I9" s="351"/>
      <c r="J9" s="351"/>
      <c r="K9" s="477"/>
      <c r="L9" s="477"/>
      <c r="M9" s="352"/>
    </row>
    <row r="10" spans="2:13" x14ac:dyDescent="0.2">
      <c r="B10" s="525" t="s">
        <v>470</v>
      </c>
      <c r="C10" s="519"/>
      <c r="D10" s="519"/>
      <c r="E10" s="519"/>
      <c r="F10" s="519"/>
      <c r="G10" s="519"/>
      <c r="H10" s="519"/>
      <c r="I10" s="528"/>
      <c r="J10" s="529">
        <v>618861</v>
      </c>
      <c r="K10" s="530">
        <f>L10*0.7</f>
        <v>5854.0999999999995</v>
      </c>
      <c r="L10" s="530">
        <v>8363</v>
      </c>
      <c r="M10" s="352"/>
    </row>
    <row r="11" spans="2:13" x14ac:dyDescent="0.2">
      <c r="B11" s="369"/>
      <c r="C11" s="350"/>
      <c r="D11" s="350"/>
      <c r="E11" s="350"/>
      <c r="F11" s="350"/>
      <c r="G11" s="350"/>
      <c r="H11" s="350"/>
      <c r="I11" s="351"/>
      <c r="J11" s="370"/>
      <c r="K11" s="481"/>
      <c r="L11" s="492"/>
      <c r="M11" s="352"/>
    </row>
    <row r="12" spans="2:13" x14ac:dyDescent="0.2">
      <c r="B12" s="371" t="s">
        <v>7</v>
      </c>
      <c r="C12" s="350"/>
      <c r="D12" s="350"/>
      <c r="E12" s="350"/>
      <c r="F12" s="350"/>
      <c r="G12" s="350"/>
      <c r="H12" s="350"/>
      <c r="I12" s="351"/>
      <c r="J12" s="370"/>
      <c r="K12" s="481"/>
      <c r="L12" s="481"/>
      <c r="M12" s="352"/>
    </row>
    <row r="13" spans="2:13" x14ac:dyDescent="0.2">
      <c r="B13" s="372" t="s">
        <v>8</v>
      </c>
      <c r="C13" s="350"/>
      <c r="D13" s="373" t="s">
        <v>9</v>
      </c>
      <c r="E13" s="350"/>
      <c r="F13" s="372" t="s">
        <v>10</v>
      </c>
      <c r="G13" s="350"/>
      <c r="H13" s="350"/>
      <c r="I13" s="374"/>
      <c r="J13" s="374" t="s">
        <v>11</v>
      </c>
      <c r="K13" s="482"/>
      <c r="L13" s="482"/>
      <c r="M13" s="352"/>
    </row>
    <row r="14" spans="2:13" x14ac:dyDescent="0.2">
      <c r="B14" s="372" t="s">
        <v>15</v>
      </c>
      <c r="C14" s="350"/>
      <c r="D14" s="373" t="s">
        <v>158</v>
      </c>
      <c r="E14" s="350"/>
      <c r="F14" s="372" t="s">
        <v>14</v>
      </c>
      <c r="G14" s="350"/>
      <c r="H14" s="350"/>
      <c r="I14" s="374"/>
      <c r="J14" s="374" t="s">
        <v>11</v>
      </c>
      <c r="K14" s="482"/>
      <c r="L14" s="482"/>
      <c r="M14" s="352"/>
    </row>
    <row r="15" spans="2:13" x14ac:dyDescent="0.2">
      <c r="B15" s="372" t="s">
        <v>19</v>
      </c>
      <c r="C15" s="350"/>
      <c r="D15" s="373" t="s">
        <v>159</v>
      </c>
      <c r="E15" s="350"/>
      <c r="F15" s="372" t="s">
        <v>17</v>
      </c>
      <c r="G15" s="350"/>
      <c r="H15" s="350"/>
      <c r="I15" s="374"/>
      <c r="J15" s="374" t="s">
        <v>18</v>
      </c>
      <c r="K15" s="482"/>
      <c r="L15" s="482"/>
      <c r="M15" s="352"/>
    </row>
    <row r="16" spans="2:13" x14ac:dyDescent="0.2">
      <c r="B16" s="372" t="s">
        <v>22</v>
      </c>
      <c r="C16" s="350"/>
      <c r="D16" s="373" t="s">
        <v>160</v>
      </c>
      <c r="E16" s="350"/>
      <c r="F16" s="372" t="s">
        <v>161</v>
      </c>
      <c r="G16" s="359"/>
      <c r="H16" s="359"/>
      <c r="I16" s="374"/>
      <c r="J16" s="374" t="s">
        <v>162</v>
      </c>
      <c r="K16" s="482"/>
      <c r="L16" s="482"/>
      <c r="M16" s="352"/>
    </row>
    <row r="17" spans="2:13" x14ac:dyDescent="0.2">
      <c r="B17" s="372" t="s">
        <v>25</v>
      </c>
      <c r="C17" s="350"/>
      <c r="D17" s="374" t="s">
        <v>26</v>
      </c>
      <c r="E17" s="350"/>
      <c r="F17" s="372" t="s">
        <v>24</v>
      </c>
      <c r="G17" s="350"/>
      <c r="H17" s="350"/>
      <c r="I17" s="373"/>
      <c r="J17" s="373" t="s">
        <v>163</v>
      </c>
      <c r="K17" s="482"/>
      <c r="L17" s="482"/>
      <c r="M17" s="352"/>
    </row>
    <row r="18" spans="2:13" x14ac:dyDescent="0.2">
      <c r="B18" s="372" t="s">
        <v>31</v>
      </c>
      <c r="C18" s="350"/>
      <c r="D18" s="373" t="s">
        <v>164</v>
      </c>
      <c r="E18" s="350"/>
      <c r="F18" s="372" t="s">
        <v>27</v>
      </c>
      <c r="G18" s="350"/>
      <c r="H18" s="350"/>
      <c r="I18" s="373"/>
      <c r="J18" s="373" t="s">
        <v>42</v>
      </c>
      <c r="K18" s="482"/>
      <c r="L18" s="482"/>
      <c r="M18" s="352"/>
    </row>
    <row r="19" spans="2:13" x14ac:dyDescent="0.2">
      <c r="B19" s="372" t="s">
        <v>21</v>
      </c>
      <c r="C19" s="359"/>
      <c r="D19" s="374" t="s">
        <v>165</v>
      </c>
      <c r="E19" s="359"/>
      <c r="F19" s="372" t="s">
        <v>29</v>
      </c>
      <c r="G19" s="350"/>
      <c r="H19" s="350"/>
      <c r="I19" s="374"/>
      <c r="J19" s="374" t="s">
        <v>166</v>
      </c>
      <c r="K19" s="482"/>
      <c r="L19" s="482"/>
      <c r="M19" s="352"/>
    </row>
    <row r="20" spans="2:13" x14ac:dyDescent="0.2">
      <c r="B20" s="372"/>
      <c r="C20" s="350"/>
      <c r="D20" s="373"/>
      <c r="E20" s="350"/>
      <c r="F20" s="350"/>
      <c r="G20" s="350"/>
      <c r="H20" s="350"/>
      <c r="I20" s="351"/>
      <c r="J20" s="358"/>
      <c r="K20" s="482"/>
      <c r="L20" s="482"/>
      <c r="M20" s="352"/>
    </row>
    <row r="21" spans="2:13" x14ac:dyDescent="0.2">
      <c r="B21" s="525" t="s">
        <v>846</v>
      </c>
      <c r="C21" s="526"/>
      <c r="D21" s="526"/>
      <c r="E21" s="526"/>
      <c r="F21" s="526"/>
      <c r="G21" s="526"/>
      <c r="H21" s="526"/>
      <c r="I21" s="527"/>
      <c r="J21" s="529">
        <v>618862</v>
      </c>
      <c r="K21" s="530">
        <f>L21*0.7</f>
        <v>6076</v>
      </c>
      <c r="L21" s="530">
        <v>8680</v>
      </c>
      <c r="M21" s="352"/>
    </row>
    <row r="22" spans="2:13" x14ac:dyDescent="0.2">
      <c r="B22" s="369"/>
      <c r="C22" s="369"/>
      <c r="D22" s="369"/>
      <c r="E22" s="369"/>
      <c r="F22" s="369"/>
      <c r="G22" s="369"/>
      <c r="H22" s="369"/>
      <c r="I22" s="377"/>
      <c r="J22" s="370"/>
      <c r="K22" s="481"/>
      <c r="L22" s="481"/>
      <c r="M22" s="352"/>
    </row>
    <row r="23" spans="2:13" x14ac:dyDescent="0.2">
      <c r="B23" s="371" t="s">
        <v>7</v>
      </c>
      <c r="C23" s="350"/>
      <c r="D23" s="350"/>
      <c r="E23" s="350"/>
      <c r="F23" s="350"/>
      <c r="G23" s="350"/>
      <c r="H23" s="350"/>
      <c r="I23" s="351"/>
      <c r="J23" s="370"/>
      <c r="K23" s="481"/>
      <c r="L23" s="481"/>
      <c r="M23" s="352"/>
    </row>
    <row r="24" spans="2:13" x14ac:dyDescent="0.2">
      <c r="B24" s="372" t="s">
        <v>33</v>
      </c>
      <c r="C24" s="350"/>
      <c r="D24" s="373" t="s">
        <v>34</v>
      </c>
      <c r="E24" s="350"/>
      <c r="F24" s="372" t="s">
        <v>10</v>
      </c>
      <c r="G24" s="350"/>
      <c r="H24" s="350"/>
      <c r="I24" s="374"/>
      <c r="J24" s="374" t="s">
        <v>11</v>
      </c>
      <c r="K24" s="482"/>
      <c r="L24" s="482"/>
      <c r="M24" s="352"/>
    </row>
    <row r="25" spans="2:13" x14ac:dyDescent="0.2">
      <c r="B25" s="372" t="s">
        <v>12</v>
      </c>
      <c r="C25" s="350"/>
      <c r="D25" s="373" t="s">
        <v>471</v>
      </c>
      <c r="E25" s="350"/>
      <c r="F25" s="372" t="s">
        <v>14</v>
      </c>
      <c r="G25" s="350"/>
      <c r="H25" s="350"/>
      <c r="I25" s="374"/>
      <c r="J25" s="374" t="s">
        <v>11</v>
      </c>
      <c r="K25" s="482"/>
      <c r="L25" s="482"/>
      <c r="M25" s="352"/>
    </row>
    <row r="26" spans="2:13" x14ac:dyDescent="0.2">
      <c r="B26" s="372" t="s">
        <v>15</v>
      </c>
      <c r="C26" s="350"/>
      <c r="D26" s="373" t="s">
        <v>36</v>
      </c>
      <c r="E26" s="350"/>
      <c r="F26" s="372" t="s">
        <v>17</v>
      </c>
      <c r="G26" s="350"/>
      <c r="H26" s="350"/>
      <c r="I26" s="374"/>
      <c r="J26" s="374" t="s">
        <v>18</v>
      </c>
      <c r="K26" s="482"/>
      <c r="L26" s="482"/>
      <c r="M26" s="352"/>
    </row>
    <row r="27" spans="2:13" x14ac:dyDescent="0.2">
      <c r="B27" s="372" t="s">
        <v>37</v>
      </c>
      <c r="C27" s="350"/>
      <c r="D27" s="373" t="s">
        <v>168</v>
      </c>
      <c r="E27" s="350"/>
      <c r="F27" s="372" t="s">
        <v>24</v>
      </c>
      <c r="G27" s="350"/>
      <c r="H27" s="350"/>
      <c r="I27" s="373"/>
      <c r="J27" s="373" t="s">
        <v>163</v>
      </c>
      <c r="K27" s="482"/>
      <c r="L27" s="482"/>
      <c r="M27" s="352"/>
    </row>
    <row r="28" spans="2:13" x14ac:dyDescent="0.2">
      <c r="B28" s="372" t="s">
        <v>25</v>
      </c>
      <c r="C28" s="350"/>
      <c r="D28" s="374" t="s">
        <v>26</v>
      </c>
      <c r="E28" s="350"/>
      <c r="F28" s="372" t="s">
        <v>27</v>
      </c>
      <c r="G28" s="350"/>
      <c r="H28" s="350"/>
      <c r="I28" s="373"/>
      <c r="J28" s="373" t="s">
        <v>42</v>
      </c>
      <c r="K28" s="482"/>
      <c r="L28" s="482"/>
      <c r="M28" s="352"/>
    </row>
    <row r="29" spans="2:13" x14ac:dyDescent="0.2">
      <c r="B29" s="372" t="s">
        <v>31</v>
      </c>
      <c r="C29" s="350"/>
      <c r="D29" s="373" t="s">
        <v>164</v>
      </c>
      <c r="E29" s="350"/>
      <c r="F29" s="372" t="s">
        <v>29</v>
      </c>
      <c r="G29" s="350"/>
      <c r="H29" s="350"/>
      <c r="I29" s="374"/>
      <c r="J29" s="374" t="s">
        <v>169</v>
      </c>
      <c r="K29" s="482"/>
      <c r="L29" s="482"/>
      <c r="M29" s="352"/>
    </row>
    <row r="30" spans="2:13" x14ac:dyDescent="0.2">
      <c r="B30" s="372" t="s">
        <v>21</v>
      </c>
      <c r="C30" s="359"/>
      <c r="D30" s="374" t="s">
        <v>165</v>
      </c>
      <c r="E30" s="350"/>
      <c r="F30" s="372"/>
      <c r="G30" s="350"/>
      <c r="H30" s="350"/>
      <c r="I30" s="374"/>
      <c r="J30" s="374"/>
      <c r="K30" s="482"/>
      <c r="L30" s="482"/>
      <c r="M30" s="352"/>
    </row>
    <row r="31" spans="2:13" x14ac:dyDescent="0.2">
      <c r="B31" s="378"/>
      <c r="C31" s="350"/>
      <c r="D31" s="373"/>
      <c r="E31" s="350"/>
      <c r="F31" s="379"/>
      <c r="G31" s="350"/>
      <c r="H31" s="350"/>
      <c r="I31" s="374"/>
      <c r="J31" s="358"/>
      <c r="K31" s="482"/>
      <c r="L31" s="482"/>
      <c r="M31" s="352"/>
    </row>
    <row r="32" spans="2:13" x14ac:dyDescent="0.2">
      <c r="B32" s="378" t="s">
        <v>170</v>
      </c>
      <c r="C32" s="350"/>
      <c r="D32" s="350"/>
      <c r="E32" s="350"/>
      <c r="F32" s="350"/>
      <c r="G32" s="350"/>
      <c r="H32" s="350"/>
      <c r="I32" s="351"/>
      <c r="J32" s="351"/>
      <c r="K32" s="477"/>
      <c r="L32" s="489"/>
      <c r="M32" s="352"/>
    </row>
    <row r="33" spans="1:13" x14ac:dyDescent="0.2">
      <c r="B33" s="373" t="s">
        <v>45</v>
      </c>
      <c r="C33" s="350"/>
      <c r="D33" s="350"/>
      <c r="E33" s="350"/>
      <c r="F33" s="350"/>
      <c r="G33" s="350"/>
      <c r="H33" s="350"/>
      <c r="I33" s="351"/>
      <c r="J33" s="351"/>
      <c r="K33" s="477"/>
      <c r="L33" s="489"/>
      <c r="M33" s="352"/>
    </row>
    <row r="34" spans="1:13" ht="6" customHeight="1" x14ac:dyDescent="0.2">
      <c r="B34" s="373"/>
      <c r="C34" s="350"/>
      <c r="D34" s="350"/>
      <c r="E34" s="350"/>
      <c r="F34" s="350"/>
      <c r="G34" s="350"/>
      <c r="H34" s="350"/>
      <c r="I34" s="351"/>
      <c r="J34" s="351"/>
      <c r="K34" s="477"/>
      <c r="L34" s="489"/>
      <c r="M34" s="352"/>
    </row>
    <row r="35" spans="1:13" ht="26.25" customHeight="1" x14ac:dyDescent="0.25">
      <c r="A35" s="380"/>
      <c r="B35" s="381" t="s">
        <v>46</v>
      </c>
      <c r="C35" s="362"/>
      <c r="D35" s="362"/>
      <c r="E35" s="362"/>
      <c r="F35" s="362"/>
      <c r="G35" s="498" t="s">
        <v>472</v>
      </c>
      <c r="H35" s="499" t="s">
        <v>473</v>
      </c>
      <c r="I35" s="383"/>
      <c r="J35" s="500" t="s">
        <v>47</v>
      </c>
      <c r="K35" s="263" t="s">
        <v>455</v>
      </c>
      <c r="L35" s="501" t="s">
        <v>5</v>
      </c>
      <c r="M35" s="380"/>
    </row>
    <row r="36" spans="1:13" ht="7.5" customHeight="1" x14ac:dyDescent="0.25">
      <c r="A36" s="380"/>
      <c r="B36" s="385"/>
      <c r="C36" s="386"/>
      <c r="D36" s="386"/>
      <c r="E36" s="386"/>
      <c r="F36" s="387"/>
      <c r="G36" s="387"/>
      <c r="H36" s="387"/>
      <c r="I36" s="388"/>
      <c r="J36" s="387"/>
      <c r="K36" s="483"/>
      <c r="L36" s="483"/>
      <c r="M36" s="380"/>
    </row>
    <row r="37" spans="1:13" ht="13.2" x14ac:dyDescent="0.25">
      <c r="A37" s="380"/>
      <c r="B37" s="394" t="s">
        <v>213</v>
      </c>
      <c r="C37" s="678"/>
      <c r="D37" s="678"/>
      <c r="E37" s="678"/>
      <c r="F37" s="678"/>
      <c r="G37" s="678"/>
      <c r="H37" s="678"/>
      <c r="I37" s="534"/>
      <c r="J37" s="534"/>
      <c r="K37" s="796"/>
      <c r="L37" s="797"/>
      <c r="M37" s="380"/>
    </row>
    <row r="38" spans="1:13" ht="13.2" x14ac:dyDescent="0.25">
      <c r="A38" s="380"/>
      <c r="B38" s="378"/>
      <c r="C38" s="671" t="s">
        <v>1322</v>
      </c>
      <c r="D38" s="603"/>
      <c r="E38" s="603"/>
      <c r="F38" s="604"/>
      <c r="G38" s="604"/>
      <c r="H38" s="604"/>
      <c r="I38" s="502"/>
      <c r="J38" s="502"/>
      <c r="K38" s="798"/>
      <c r="L38" s="798"/>
      <c r="M38" s="380"/>
    </row>
    <row r="39" spans="1:13" ht="24" customHeight="1" x14ac:dyDescent="0.25">
      <c r="A39" s="380"/>
      <c r="B39" s="373"/>
      <c r="C39" s="1384" t="s">
        <v>1320</v>
      </c>
      <c r="D39" s="1385"/>
      <c r="E39" s="1385"/>
      <c r="F39" s="1386"/>
      <c r="G39" s="1023" t="s">
        <v>51</v>
      </c>
      <c r="H39" s="1023" t="s">
        <v>51</v>
      </c>
      <c r="I39" s="503"/>
      <c r="J39" s="1026"/>
      <c r="K39" s="1024" t="s">
        <v>52</v>
      </c>
      <c r="L39" s="1024" t="s">
        <v>52</v>
      </c>
      <c r="M39" s="380"/>
    </row>
    <row r="40" spans="1:13" ht="33.75" customHeight="1" x14ac:dyDescent="0.25">
      <c r="A40" s="380"/>
      <c r="B40" s="373"/>
      <c r="C40" s="1369" t="s">
        <v>1321</v>
      </c>
      <c r="D40" s="1370"/>
      <c r="E40" s="1370"/>
      <c r="F40" s="1371"/>
      <c r="G40" s="531" t="s">
        <v>51</v>
      </c>
      <c r="H40" s="531" t="s">
        <v>51</v>
      </c>
      <c r="I40" s="502"/>
      <c r="J40" s="1053"/>
      <c r="K40" s="535">
        <f>L40*0.7</f>
        <v>274.39999999999998</v>
      </c>
      <c r="L40" s="535">
        <v>392</v>
      </c>
      <c r="M40" s="380"/>
    </row>
    <row r="41" spans="1:13" ht="13.2" x14ac:dyDescent="0.25">
      <c r="A41" s="380"/>
      <c r="B41" s="373"/>
      <c r="C41" s="1092"/>
      <c r="D41" s="1054"/>
      <c r="E41" s="1054"/>
      <c r="F41" s="1055"/>
      <c r="G41" s="1030"/>
      <c r="H41" s="1030"/>
      <c r="I41" s="502"/>
      <c r="J41" s="1032"/>
      <c r="K41" s="1031"/>
      <c r="L41" s="1031"/>
      <c r="M41" s="380"/>
    </row>
    <row r="42" spans="1:13" ht="13.2" x14ac:dyDescent="0.25">
      <c r="A42" s="380"/>
      <c r="B42" s="373"/>
      <c r="C42" s="1060" t="s">
        <v>1323</v>
      </c>
      <c r="D42" s="1054"/>
      <c r="E42" s="1054"/>
      <c r="F42" s="1055"/>
      <c r="G42" s="1023"/>
      <c r="H42" s="1023"/>
      <c r="I42" s="502"/>
      <c r="J42" s="1025"/>
      <c r="K42" s="1024"/>
      <c r="L42" s="1024"/>
      <c r="M42" s="380"/>
    </row>
    <row r="43" spans="1:13" ht="21.75" customHeight="1" x14ac:dyDescent="0.25">
      <c r="A43" s="380"/>
      <c r="B43" s="373"/>
      <c r="C43" s="1384" t="s">
        <v>1320</v>
      </c>
      <c r="D43" s="1385"/>
      <c r="E43" s="1385"/>
      <c r="F43" s="1386"/>
      <c r="G43" s="1023" t="s">
        <v>51</v>
      </c>
      <c r="H43" s="1023" t="s">
        <v>51</v>
      </c>
      <c r="I43" s="503"/>
      <c r="J43" s="1026"/>
      <c r="K43" s="1024" t="s">
        <v>52</v>
      </c>
      <c r="L43" s="1024" t="s">
        <v>52</v>
      </c>
      <c r="M43" s="380"/>
    </row>
    <row r="44" spans="1:13" ht="33.75" customHeight="1" x14ac:dyDescent="0.25">
      <c r="A44" s="380"/>
      <c r="B44" s="373"/>
      <c r="C44" s="1369" t="s">
        <v>1321</v>
      </c>
      <c r="D44" s="1370"/>
      <c r="E44" s="1370"/>
      <c r="F44" s="1371"/>
      <c r="G44" s="531" t="s">
        <v>51</v>
      </c>
      <c r="H44" s="531" t="s">
        <v>51</v>
      </c>
      <c r="I44" s="502"/>
      <c r="J44" s="1053"/>
      <c r="K44" s="535">
        <f>L44*0.7</f>
        <v>86.1</v>
      </c>
      <c r="L44" s="535">
        <v>123</v>
      </c>
      <c r="M44" s="380"/>
    </row>
    <row r="45" spans="1:13" s="658" customFormat="1" ht="13.2" x14ac:dyDescent="0.25">
      <c r="A45" s="1062"/>
      <c r="B45" s="666"/>
      <c r="C45" s="1092"/>
      <c r="D45" s="1092"/>
      <c r="E45" s="1092"/>
      <c r="F45" s="1092"/>
      <c r="G45" s="1029"/>
      <c r="H45" s="1029"/>
      <c r="I45" s="502"/>
      <c r="J45" s="1061"/>
      <c r="K45" s="1028"/>
      <c r="L45" s="1028"/>
      <c r="M45" s="1062"/>
    </row>
    <row r="46" spans="1:13" s="658" customFormat="1" ht="23.4" x14ac:dyDescent="0.25">
      <c r="A46" s="1062"/>
      <c r="B46" s="666"/>
      <c r="C46" s="1063" t="s">
        <v>1337</v>
      </c>
      <c r="D46" s="1092"/>
      <c r="E46" s="1092"/>
      <c r="F46" s="1092"/>
      <c r="G46" s="1029"/>
      <c r="H46" s="1029"/>
      <c r="I46" s="502"/>
      <c r="J46" s="1061"/>
      <c r="K46" s="1028"/>
      <c r="L46" s="1028"/>
      <c r="M46" s="1062"/>
    </row>
    <row r="47" spans="1:13" ht="13.2" x14ac:dyDescent="0.25">
      <c r="A47" s="380"/>
      <c r="B47" s="373"/>
      <c r="C47" s="1369" t="s">
        <v>1338</v>
      </c>
      <c r="D47" s="1370"/>
      <c r="E47" s="1370"/>
      <c r="F47" s="1371"/>
      <c r="G47" s="531" t="s">
        <v>51</v>
      </c>
      <c r="H47" s="531" t="s">
        <v>51</v>
      </c>
      <c r="I47" s="502"/>
      <c r="J47" s="550" t="s">
        <v>1340</v>
      </c>
      <c r="K47" s="535">
        <f t="shared" ref="K47:K49" si="0">L47*0.7</f>
        <v>63.699999999999996</v>
      </c>
      <c r="L47" s="535">
        <v>91</v>
      </c>
      <c r="M47" s="380"/>
    </row>
    <row r="48" spans="1:13" ht="13.2" x14ac:dyDescent="0.25">
      <c r="A48" s="380"/>
      <c r="B48" s="373"/>
      <c r="C48" s="1369" t="s">
        <v>64</v>
      </c>
      <c r="D48" s="1370"/>
      <c r="E48" s="1370"/>
      <c r="F48" s="1371"/>
      <c r="G48" s="531" t="s">
        <v>51</v>
      </c>
      <c r="H48" s="531" t="s">
        <v>51</v>
      </c>
      <c r="I48" s="502"/>
      <c r="J48" s="550" t="s">
        <v>1341</v>
      </c>
      <c r="K48" s="535">
        <f t="shared" si="0"/>
        <v>63.699999999999996</v>
      </c>
      <c r="L48" s="535">
        <v>91</v>
      </c>
      <c r="M48" s="380"/>
    </row>
    <row r="49" spans="1:13" ht="13.2" x14ac:dyDescent="0.25">
      <c r="A49" s="380"/>
      <c r="B49" s="373"/>
      <c r="C49" s="1369" t="s">
        <v>1339</v>
      </c>
      <c r="D49" s="1370"/>
      <c r="E49" s="1370"/>
      <c r="F49" s="1371"/>
      <c r="G49" s="531" t="s">
        <v>51</v>
      </c>
      <c r="H49" s="531" t="s">
        <v>51</v>
      </c>
      <c r="I49" s="502"/>
      <c r="J49" s="550" t="s">
        <v>1342</v>
      </c>
      <c r="K49" s="535">
        <f t="shared" si="0"/>
        <v>63.699999999999996</v>
      </c>
      <c r="L49" s="535">
        <v>91</v>
      </c>
      <c r="M49" s="380"/>
    </row>
    <row r="50" spans="1:13" ht="13.2" x14ac:dyDescent="0.25">
      <c r="A50" s="380"/>
      <c r="B50" s="373"/>
      <c r="C50" s="1091"/>
      <c r="D50" s="1091"/>
      <c r="E50" s="1091"/>
      <c r="F50" s="1091"/>
      <c r="G50" s="532"/>
      <c r="H50" s="532"/>
      <c r="I50" s="502"/>
      <c r="J50" s="844"/>
      <c r="K50" s="845"/>
      <c r="L50" s="845"/>
      <c r="M50" s="380"/>
    </row>
    <row r="51" spans="1:13" ht="13.2" x14ac:dyDescent="0.25">
      <c r="A51" s="380"/>
      <c r="B51" s="394"/>
      <c r="C51" s="1166" t="s">
        <v>849</v>
      </c>
      <c r="D51" s="678"/>
      <c r="E51" s="678"/>
      <c r="F51" s="800"/>
      <c r="G51" s="397"/>
      <c r="H51" s="397"/>
      <c r="I51" s="395"/>
      <c r="J51" s="395"/>
      <c r="K51" s="484"/>
      <c r="L51" s="484"/>
      <c r="M51" s="380"/>
    </row>
    <row r="52" spans="1:13" ht="13.2" x14ac:dyDescent="0.25">
      <c r="A52" s="380"/>
      <c r="B52" s="373"/>
      <c r="C52" s="1375" t="s">
        <v>435</v>
      </c>
      <c r="D52" s="1375"/>
      <c r="E52" s="1375"/>
      <c r="F52" s="1375"/>
      <c r="G52" s="510" t="s">
        <v>51</v>
      </c>
      <c r="H52" s="510" t="s">
        <v>51</v>
      </c>
      <c r="I52" s="502"/>
      <c r="J52" s="505" t="s">
        <v>1325</v>
      </c>
      <c r="K52" s="504" t="s">
        <v>52</v>
      </c>
      <c r="L52" s="504" t="s">
        <v>52</v>
      </c>
      <c r="M52" s="380"/>
    </row>
    <row r="53" spans="1:13" ht="13.2" x14ac:dyDescent="0.25">
      <c r="A53" s="380"/>
      <c r="B53" s="373"/>
      <c r="C53" s="1375" t="s">
        <v>479</v>
      </c>
      <c r="D53" s="1375"/>
      <c r="E53" s="1375"/>
      <c r="F53" s="1375"/>
      <c r="G53" s="510" t="s">
        <v>51</v>
      </c>
      <c r="H53" s="510" t="s">
        <v>51</v>
      </c>
      <c r="I53" s="502"/>
      <c r="J53" s="505" t="s">
        <v>1326</v>
      </c>
      <c r="K53" s="535">
        <f t="shared" ref="K53:K63" si="1">L53*0.7</f>
        <v>175</v>
      </c>
      <c r="L53" s="504">
        <v>250</v>
      </c>
      <c r="M53" s="380"/>
    </row>
    <row r="54" spans="1:13" ht="13.2" x14ac:dyDescent="0.25">
      <c r="A54" s="380"/>
      <c r="B54" s="373"/>
      <c r="C54" s="1375" t="s">
        <v>434</v>
      </c>
      <c r="D54" s="1375"/>
      <c r="E54" s="1375"/>
      <c r="F54" s="1375"/>
      <c r="G54" s="510" t="s">
        <v>51</v>
      </c>
      <c r="H54" s="510" t="s">
        <v>51</v>
      </c>
      <c r="I54" s="502"/>
      <c r="J54" s="505" t="s">
        <v>1327</v>
      </c>
      <c r="K54" s="535">
        <f t="shared" si="1"/>
        <v>175</v>
      </c>
      <c r="L54" s="504">
        <v>250</v>
      </c>
      <c r="M54" s="380"/>
    </row>
    <row r="55" spans="1:13" ht="13.2" x14ac:dyDescent="0.25">
      <c r="A55" s="380"/>
      <c r="B55" s="373"/>
      <c r="C55" s="1375" t="s">
        <v>436</v>
      </c>
      <c r="D55" s="1375"/>
      <c r="E55" s="1375"/>
      <c r="F55" s="1375"/>
      <c r="G55" s="510" t="s">
        <v>51</v>
      </c>
      <c r="H55" s="510" t="s">
        <v>51</v>
      </c>
      <c r="I55" s="502"/>
      <c r="J55" s="505" t="s">
        <v>1328</v>
      </c>
      <c r="K55" s="535">
        <f t="shared" si="1"/>
        <v>175</v>
      </c>
      <c r="L55" s="504">
        <v>250</v>
      </c>
      <c r="M55" s="380"/>
    </row>
    <row r="56" spans="1:13" ht="13.2" x14ac:dyDescent="0.25">
      <c r="A56" s="380"/>
      <c r="B56" s="373"/>
      <c r="C56" s="1375" t="s">
        <v>437</v>
      </c>
      <c r="D56" s="1375"/>
      <c r="E56" s="1375"/>
      <c r="F56" s="1375"/>
      <c r="G56" s="510" t="s">
        <v>51</v>
      </c>
      <c r="H56" s="510" t="s">
        <v>51</v>
      </c>
      <c r="I56" s="502"/>
      <c r="J56" s="505" t="s">
        <v>1329</v>
      </c>
      <c r="K56" s="535">
        <f t="shared" si="1"/>
        <v>175</v>
      </c>
      <c r="L56" s="504">
        <v>250</v>
      </c>
      <c r="M56" s="380"/>
    </row>
    <row r="57" spans="1:13" ht="13.2" x14ac:dyDescent="0.25">
      <c r="A57" s="380"/>
      <c r="B57" s="373"/>
      <c r="C57" s="1375" t="s">
        <v>1324</v>
      </c>
      <c r="D57" s="1375"/>
      <c r="E57" s="1375"/>
      <c r="F57" s="1375"/>
      <c r="G57" s="510" t="s">
        <v>51</v>
      </c>
      <c r="H57" s="510" t="s">
        <v>51</v>
      </c>
      <c r="I57" s="502"/>
      <c r="J57" s="505" t="s">
        <v>1330</v>
      </c>
      <c r="K57" s="535">
        <f t="shared" si="1"/>
        <v>175</v>
      </c>
      <c r="L57" s="504">
        <v>250</v>
      </c>
      <c r="M57" s="380"/>
    </row>
    <row r="58" spans="1:13" ht="13.2" x14ac:dyDescent="0.25">
      <c r="A58" s="380"/>
      <c r="B58" s="373"/>
      <c r="C58" s="1375" t="s">
        <v>565</v>
      </c>
      <c r="D58" s="1375"/>
      <c r="E58" s="1375"/>
      <c r="F58" s="1375"/>
      <c r="G58" s="510" t="s">
        <v>51</v>
      </c>
      <c r="H58" s="510" t="s">
        <v>51</v>
      </c>
      <c r="I58" s="502"/>
      <c r="J58" s="505" t="s">
        <v>1331</v>
      </c>
      <c r="K58" s="535">
        <f t="shared" si="1"/>
        <v>175</v>
      </c>
      <c r="L58" s="504">
        <v>250</v>
      </c>
      <c r="M58" s="380"/>
    </row>
    <row r="59" spans="1:13" ht="13.2" x14ac:dyDescent="0.25">
      <c r="A59" s="380"/>
      <c r="B59" s="373"/>
      <c r="C59" s="1375" t="s">
        <v>566</v>
      </c>
      <c r="D59" s="1375"/>
      <c r="E59" s="1375"/>
      <c r="F59" s="1375"/>
      <c r="G59" s="510" t="s">
        <v>51</v>
      </c>
      <c r="H59" s="510" t="s">
        <v>51</v>
      </c>
      <c r="I59" s="502"/>
      <c r="J59" s="505" t="s">
        <v>1332</v>
      </c>
      <c r="K59" s="535">
        <f t="shared" si="1"/>
        <v>175</v>
      </c>
      <c r="L59" s="504">
        <v>250</v>
      </c>
      <c r="M59" s="380"/>
    </row>
    <row r="60" spans="1:13" ht="13.2" x14ac:dyDescent="0.25">
      <c r="A60" s="380"/>
      <c r="B60" s="373"/>
      <c r="C60" s="1375" t="s">
        <v>570</v>
      </c>
      <c r="D60" s="1375"/>
      <c r="E60" s="1375"/>
      <c r="F60" s="1375"/>
      <c r="G60" s="510" t="s">
        <v>51</v>
      </c>
      <c r="H60" s="510" t="s">
        <v>51</v>
      </c>
      <c r="I60" s="502"/>
      <c r="J60" s="505" t="s">
        <v>1333</v>
      </c>
      <c r="K60" s="535">
        <f t="shared" si="1"/>
        <v>175</v>
      </c>
      <c r="L60" s="504">
        <v>250</v>
      </c>
      <c r="M60" s="380"/>
    </row>
    <row r="61" spans="1:13" ht="13.2" x14ac:dyDescent="0.25">
      <c r="A61" s="380"/>
      <c r="B61" s="373"/>
      <c r="C61" s="1375" t="s">
        <v>569</v>
      </c>
      <c r="D61" s="1375"/>
      <c r="E61" s="1375"/>
      <c r="F61" s="1375"/>
      <c r="G61" s="510" t="s">
        <v>51</v>
      </c>
      <c r="H61" s="510" t="s">
        <v>51</v>
      </c>
      <c r="I61" s="502"/>
      <c r="J61" s="505" t="s">
        <v>1334</v>
      </c>
      <c r="K61" s="535">
        <f t="shared" si="1"/>
        <v>175</v>
      </c>
      <c r="L61" s="504">
        <v>250</v>
      </c>
      <c r="M61" s="380"/>
    </row>
    <row r="62" spans="1:13" ht="13.2" x14ac:dyDescent="0.25">
      <c r="A62" s="380"/>
      <c r="B62" s="373"/>
      <c r="C62" s="1103" t="s">
        <v>568</v>
      </c>
      <c r="D62" s="1103"/>
      <c r="E62" s="1103"/>
      <c r="F62" s="1103"/>
      <c r="G62" s="510" t="s">
        <v>51</v>
      </c>
      <c r="H62" s="510" t="s">
        <v>51</v>
      </c>
      <c r="I62" s="502"/>
      <c r="J62" s="505" t="s">
        <v>1335</v>
      </c>
      <c r="K62" s="535">
        <f t="shared" si="1"/>
        <v>175</v>
      </c>
      <c r="L62" s="504">
        <v>250</v>
      </c>
      <c r="M62" s="380"/>
    </row>
    <row r="63" spans="1:13" ht="13.2" x14ac:dyDescent="0.25">
      <c r="A63" s="380"/>
      <c r="B63" s="373"/>
      <c r="C63" s="1103" t="s">
        <v>571</v>
      </c>
      <c r="D63" s="1103"/>
      <c r="E63" s="1103"/>
      <c r="F63" s="1103"/>
      <c r="G63" s="510" t="s">
        <v>51</v>
      </c>
      <c r="H63" s="510" t="s">
        <v>51</v>
      </c>
      <c r="I63" s="502"/>
      <c r="J63" s="505" t="s">
        <v>1336</v>
      </c>
      <c r="K63" s="535">
        <f t="shared" si="1"/>
        <v>175</v>
      </c>
      <c r="L63" s="504">
        <v>250</v>
      </c>
      <c r="M63" s="380"/>
    </row>
    <row r="64" spans="1:13" ht="13.2" x14ac:dyDescent="0.25">
      <c r="A64" s="380"/>
      <c r="B64" s="373"/>
      <c r="C64" s="817"/>
      <c r="D64" s="817"/>
      <c r="E64" s="817"/>
      <c r="F64" s="817"/>
      <c r="G64" s="532"/>
      <c r="H64" s="532"/>
      <c r="I64" s="502"/>
      <c r="J64" s="844"/>
      <c r="K64" s="845"/>
      <c r="L64" s="845"/>
      <c r="M64" s="380"/>
    </row>
    <row r="65" spans="1:13" ht="13.2" x14ac:dyDescent="0.25">
      <c r="A65" s="380"/>
      <c r="B65" s="372" t="s">
        <v>48</v>
      </c>
      <c r="C65" s="350"/>
      <c r="D65" s="350"/>
      <c r="E65" s="350"/>
      <c r="F65" s="350"/>
      <c r="G65" s="350"/>
      <c r="H65" s="350"/>
      <c r="I65" s="351"/>
      <c r="J65" s="351"/>
      <c r="K65" s="477"/>
      <c r="L65" s="489"/>
      <c r="M65" s="380"/>
    </row>
    <row r="66" spans="1:13" ht="13.2" x14ac:dyDescent="0.25">
      <c r="A66" s="380"/>
      <c r="B66" s="378"/>
      <c r="C66" s="371" t="s">
        <v>173</v>
      </c>
      <c r="D66" s="350"/>
      <c r="E66" s="350"/>
      <c r="F66" s="358"/>
      <c r="G66" s="358"/>
      <c r="H66" s="358"/>
      <c r="I66" s="351"/>
      <c r="J66" s="351"/>
      <c r="K66" s="477"/>
      <c r="L66" s="477"/>
      <c r="M66" s="380"/>
    </row>
    <row r="67" spans="1:13" ht="13.2" x14ac:dyDescent="0.25">
      <c r="A67" s="380"/>
      <c r="B67" s="389"/>
      <c r="C67" s="1312" t="s">
        <v>474</v>
      </c>
      <c r="D67" s="1312"/>
      <c r="E67" s="1312"/>
      <c r="F67" s="1312"/>
      <c r="G67" s="510" t="s">
        <v>51</v>
      </c>
      <c r="H67" s="510" t="s">
        <v>51</v>
      </c>
      <c r="I67" s="502"/>
      <c r="J67" s="505">
        <v>605623</v>
      </c>
      <c r="K67" s="504" t="s">
        <v>52</v>
      </c>
      <c r="L67" s="504" t="s">
        <v>52</v>
      </c>
      <c r="M67" s="380"/>
    </row>
    <row r="68" spans="1:13" ht="13.2" x14ac:dyDescent="0.25">
      <c r="A68" s="380"/>
      <c r="B68" s="389"/>
      <c r="C68" s="1312" t="s">
        <v>475</v>
      </c>
      <c r="D68" s="1312"/>
      <c r="E68" s="1312"/>
      <c r="F68" s="1312"/>
      <c r="G68" s="510" t="s">
        <v>51</v>
      </c>
      <c r="H68" s="510" t="s">
        <v>51</v>
      </c>
      <c r="I68" s="502"/>
      <c r="J68" s="505">
        <v>608915</v>
      </c>
      <c r="K68" s="504">
        <f>L68*0.7</f>
        <v>179.2</v>
      </c>
      <c r="L68" s="504">
        <v>256</v>
      </c>
      <c r="M68" s="380"/>
    </row>
    <row r="69" spans="1:13" ht="13.2" x14ac:dyDescent="0.25">
      <c r="A69" s="380"/>
      <c r="B69" s="373"/>
      <c r="C69" s="1312" t="s">
        <v>476</v>
      </c>
      <c r="D69" s="1312"/>
      <c r="E69" s="1312"/>
      <c r="F69" s="1312"/>
      <c r="G69" s="510" t="s">
        <v>51</v>
      </c>
      <c r="H69" s="510" t="s">
        <v>51</v>
      </c>
      <c r="I69" s="502"/>
      <c r="J69" s="505">
        <v>605624</v>
      </c>
      <c r="K69" s="504" t="s">
        <v>94</v>
      </c>
      <c r="L69" s="504" t="s">
        <v>94</v>
      </c>
      <c r="M69" s="380"/>
    </row>
    <row r="70" spans="1:13" ht="13.2" x14ac:dyDescent="0.25">
      <c r="A70" s="380"/>
      <c r="B70" s="373"/>
      <c r="C70" s="1312" t="s">
        <v>432</v>
      </c>
      <c r="D70" s="1312"/>
      <c r="E70" s="1312"/>
      <c r="F70" s="1312"/>
      <c r="G70" s="510" t="s">
        <v>51</v>
      </c>
      <c r="H70" s="510" t="s">
        <v>51</v>
      </c>
      <c r="I70" s="502"/>
      <c r="J70" s="505">
        <v>605664</v>
      </c>
      <c r="K70" s="504">
        <f>L70*0.7</f>
        <v>74.199999999999989</v>
      </c>
      <c r="L70" s="504">
        <v>106</v>
      </c>
      <c r="M70" s="380"/>
    </row>
    <row r="71" spans="1:13" ht="13.2" x14ac:dyDescent="0.25">
      <c r="A71" s="380"/>
      <c r="B71" s="373"/>
      <c r="C71" s="1312" t="s">
        <v>477</v>
      </c>
      <c r="D71" s="1312"/>
      <c r="E71" s="1312"/>
      <c r="F71" s="1312"/>
      <c r="G71" s="510" t="s">
        <v>51</v>
      </c>
      <c r="H71" s="510" t="s">
        <v>51</v>
      </c>
      <c r="I71" s="502"/>
      <c r="J71" s="505">
        <v>611691</v>
      </c>
      <c r="K71" s="504">
        <f>L71*0.7</f>
        <v>161.69999999999999</v>
      </c>
      <c r="L71" s="504">
        <v>231</v>
      </c>
      <c r="M71" s="380"/>
    </row>
    <row r="72" spans="1:13" ht="13.2" x14ac:dyDescent="0.25">
      <c r="A72" s="380"/>
      <c r="B72" s="373"/>
      <c r="C72" s="1312" t="s">
        <v>478</v>
      </c>
      <c r="D72" s="1312"/>
      <c r="E72" s="1312"/>
      <c r="F72" s="1312"/>
      <c r="G72" s="510" t="s">
        <v>51</v>
      </c>
      <c r="H72" s="510" t="s">
        <v>51</v>
      </c>
      <c r="I72" s="502"/>
      <c r="J72" s="505">
        <v>605625</v>
      </c>
      <c r="K72" s="504">
        <f>L72*0.7</f>
        <v>161</v>
      </c>
      <c r="L72" s="504">
        <v>230</v>
      </c>
      <c r="M72" s="380"/>
    </row>
    <row r="73" spans="1:13" ht="13.2" x14ac:dyDescent="0.25">
      <c r="A73" s="380"/>
      <c r="B73" s="391"/>
      <c r="C73" s="667"/>
      <c r="D73" s="667"/>
      <c r="E73" s="667"/>
      <c r="F73" s="667"/>
      <c r="G73" s="667"/>
      <c r="H73" s="667"/>
      <c r="I73" s="669"/>
      <c r="J73" s="669"/>
      <c r="K73" s="794"/>
      <c r="L73" s="795"/>
      <c r="M73" s="380"/>
    </row>
    <row r="74" spans="1:13" ht="13.2" x14ac:dyDescent="0.25">
      <c r="A74" s="380"/>
      <c r="B74" s="373"/>
      <c r="C74" s="390"/>
      <c r="D74" s="350"/>
      <c r="E74" s="350"/>
      <c r="F74" s="358"/>
      <c r="G74" s="358"/>
      <c r="H74" s="358"/>
      <c r="I74" s="351"/>
      <c r="J74" s="351"/>
      <c r="K74" s="477"/>
      <c r="L74" s="477"/>
      <c r="M74" s="380"/>
    </row>
    <row r="75" spans="1:13" ht="26.25" customHeight="1" x14ac:dyDescent="0.25">
      <c r="A75" s="380"/>
      <c r="B75" s="381" t="s">
        <v>46</v>
      </c>
      <c r="C75" s="362"/>
      <c r="D75" s="362"/>
      <c r="E75" s="362"/>
      <c r="F75" s="362"/>
      <c r="G75" s="498" t="s">
        <v>472</v>
      </c>
      <c r="H75" s="499" t="s">
        <v>473</v>
      </c>
      <c r="I75" s="383"/>
      <c r="J75" s="500" t="s">
        <v>47</v>
      </c>
      <c r="K75" s="263" t="s">
        <v>455</v>
      </c>
      <c r="L75" s="501" t="s">
        <v>5</v>
      </c>
      <c r="M75" s="380"/>
    </row>
    <row r="76" spans="1:13" ht="13.2" x14ac:dyDescent="0.25">
      <c r="A76" s="380"/>
      <c r="B76" s="373"/>
      <c r="C76" s="666"/>
      <c r="D76" s="603"/>
      <c r="E76" s="603"/>
      <c r="F76" s="604"/>
      <c r="G76" s="604"/>
      <c r="H76" s="604"/>
      <c r="I76" s="502"/>
      <c r="J76" s="502"/>
      <c r="K76" s="798"/>
      <c r="L76" s="798"/>
      <c r="M76" s="380"/>
    </row>
    <row r="77" spans="1:13" ht="13.2" x14ac:dyDescent="0.25">
      <c r="A77" s="380"/>
      <c r="B77" s="404" t="s">
        <v>220</v>
      </c>
      <c r="C77" s="815"/>
      <c r="D77" s="678"/>
      <c r="E77" s="678"/>
      <c r="F77" s="800"/>
      <c r="G77" s="800"/>
      <c r="H77" s="800"/>
      <c r="I77" s="534"/>
      <c r="J77" s="534"/>
      <c r="K77" s="796"/>
      <c r="L77" s="796"/>
      <c r="M77" s="380"/>
    </row>
    <row r="78" spans="1:13" ht="13.2" x14ac:dyDescent="0.25">
      <c r="A78" s="380"/>
      <c r="B78" s="409"/>
      <c r="C78" s="1033"/>
      <c r="D78" s="678"/>
      <c r="E78" s="678"/>
      <c r="F78" s="800"/>
      <c r="G78" s="800"/>
      <c r="H78" s="800"/>
      <c r="I78" s="502"/>
      <c r="J78" s="534"/>
      <c r="K78" s="796"/>
      <c r="L78" s="796"/>
      <c r="M78" s="380"/>
    </row>
    <row r="79" spans="1:13" ht="13.2" x14ac:dyDescent="0.25">
      <c r="A79" s="380"/>
      <c r="B79" s="409"/>
      <c r="C79" s="1375" t="s">
        <v>1117</v>
      </c>
      <c r="D79" s="1375"/>
      <c r="E79" s="1375"/>
      <c r="F79" s="1375"/>
      <c r="G79" s="509" t="s">
        <v>51</v>
      </c>
      <c r="H79" s="510"/>
      <c r="I79" s="502"/>
      <c r="J79" s="505">
        <v>605750</v>
      </c>
      <c r="K79" s="511" t="s">
        <v>930</v>
      </c>
      <c r="L79" s="504" t="s">
        <v>930</v>
      </c>
      <c r="M79" s="380"/>
    </row>
    <row r="80" spans="1:13" ht="13.2" x14ac:dyDescent="0.25">
      <c r="A80" s="380"/>
      <c r="B80" s="409"/>
      <c r="C80" s="1375" t="s">
        <v>92</v>
      </c>
      <c r="D80" s="1375"/>
      <c r="E80" s="1375"/>
      <c r="F80" s="1375"/>
      <c r="G80" s="509" t="s">
        <v>51</v>
      </c>
      <c r="H80" s="510"/>
      <c r="I80" s="502"/>
      <c r="J80" s="505" t="s">
        <v>154</v>
      </c>
      <c r="K80" s="511" t="s">
        <v>930</v>
      </c>
      <c r="L80" s="504" t="s">
        <v>930</v>
      </c>
      <c r="M80" s="380"/>
    </row>
    <row r="81" spans="1:13" ht="13.2" x14ac:dyDescent="0.25">
      <c r="A81" s="380"/>
      <c r="B81" s="409"/>
      <c r="C81" s="1375" t="s">
        <v>368</v>
      </c>
      <c r="D81" s="1375"/>
      <c r="E81" s="1375"/>
      <c r="F81" s="1375"/>
      <c r="G81" s="509" t="s">
        <v>528</v>
      </c>
      <c r="H81" s="510" t="s">
        <v>51</v>
      </c>
      <c r="I81" s="502"/>
      <c r="J81" s="505" t="s">
        <v>1343</v>
      </c>
      <c r="K81" s="511" t="s">
        <v>930</v>
      </c>
      <c r="L81" s="504" t="s">
        <v>930</v>
      </c>
      <c r="M81" s="380"/>
    </row>
    <row r="82" spans="1:13" ht="13.2" x14ac:dyDescent="0.25">
      <c r="A82" s="380"/>
      <c r="B82" s="389"/>
      <c r="C82" s="1375" t="s">
        <v>1344</v>
      </c>
      <c r="D82" s="1375"/>
      <c r="E82" s="1375"/>
      <c r="F82" s="1375"/>
      <c r="G82" s="509" t="s">
        <v>51</v>
      </c>
      <c r="H82" s="510"/>
      <c r="I82" s="502"/>
      <c r="J82" s="505" t="s">
        <v>364</v>
      </c>
      <c r="K82" s="511">
        <f>L82*0.7</f>
        <v>43.4</v>
      </c>
      <c r="L82" s="504">
        <v>62</v>
      </c>
      <c r="M82" s="380"/>
    </row>
    <row r="83" spans="1:13" ht="13.2" x14ac:dyDescent="0.25">
      <c r="A83" s="380"/>
      <c r="B83" s="389"/>
      <c r="C83" s="1375" t="s">
        <v>1344</v>
      </c>
      <c r="D83" s="1375"/>
      <c r="E83" s="1375"/>
      <c r="F83" s="1375"/>
      <c r="G83" s="509" t="s">
        <v>528</v>
      </c>
      <c r="H83" s="509" t="s">
        <v>51</v>
      </c>
      <c r="I83" s="502"/>
      <c r="J83" s="505">
        <v>607178</v>
      </c>
      <c r="K83" s="511">
        <f t="shared" ref="K83:K90" si="2">L83*0.7</f>
        <v>43.4</v>
      </c>
      <c r="L83" s="504">
        <v>62</v>
      </c>
      <c r="M83" s="380"/>
    </row>
    <row r="84" spans="1:13" ht="13.2" x14ac:dyDescent="0.25">
      <c r="A84" s="380"/>
      <c r="B84" s="389"/>
      <c r="C84" s="1375" t="s">
        <v>91</v>
      </c>
      <c r="D84" s="1375"/>
      <c r="E84" s="1375"/>
      <c r="F84" s="1375"/>
      <c r="G84" s="509" t="s">
        <v>51</v>
      </c>
      <c r="H84" s="510" t="s">
        <v>51</v>
      </c>
      <c r="I84" s="502"/>
      <c r="J84" s="505">
        <v>622340</v>
      </c>
      <c r="K84" s="511">
        <f t="shared" si="2"/>
        <v>144.19999999999999</v>
      </c>
      <c r="L84" s="504">
        <v>206</v>
      </c>
      <c r="M84" s="380"/>
    </row>
    <row r="85" spans="1:13" ht="13.2" x14ac:dyDescent="0.25">
      <c r="A85" s="380"/>
      <c r="B85" s="389"/>
      <c r="C85" s="1375" t="s">
        <v>488</v>
      </c>
      <c r="D85" s="1375"/>
      <c r="E85" s="1375"/>
      <c r="F85" s="1375"/>
      <c r="G85" s="509" t="s">
        <v>51</v>
      </c>
      <c r="H85" s="510" t="s">
        <v>51</v>
      </c>
      <c r="I85" s="502"/>
      <c r="J85" s="505" t="s">
        <v>97</v>
      </c>
      <c r="K85" s="511">
        <f t="shared" si="2"/>
        <v>35.699999999999996</v>
      </c>
      <c r="L85" s="504">
        <v>51</v>
      </c>
      <c r="M85" s="380"/>
    </row>
    <row r="86" spans="1:13" ht="13.2" x14ac:dyDescent="0.25">
      <c r="A86" s="380"/>
      <c r="B86" s="389"/>
      <c r="C86" s="1375" t="s">
        <v>1346</v>
      </c>
      <c r="D86" s="1375"/>
      <c r="E86" s="1375"/>
      <c r="F86" s="1375"/>
      <c r="G86" s="509" t="s">
        <v>51</v>
      </c>
      <c r="H86" s="510" t="s">
        <v>51</v>
      </c>
      <c r="I86" s="502"/>
      <c r="J86" s="505" t="s">
        <v>1345</v>
      </c>
      <c r="K86" s="511">
        <f t="shared" si="2"/>
        <v>37.799999999999997</v>
      </c>
      <c r="L86" s="504">
        <v>54</v>
      </c>
      <c r="M86" s="380"/>
    </row>
    <row r="87" spans="1:13" ht="13.2" x14ac:dyDescent="0.25">
      <c r="A87" s="380"/>
      <c r="B87" s="389"/>
      <c r="C87" s="1375" t="s">
        <v>192</v>
      </c>
      <c r="D87" s="1375"/>
      <c r="E87" s="1375"/>
      <c r="F87" s="1375"/>
      <c r="G87" s="509"/>
      <c r="H87" s="510" t="s">
        <v>51</v>
      </c>
      <c r="I87" s="502"/>
      <c r="J87" s="505" t="s">
        <v>193</v>
      </c>
      <c r="K87" s="511">
        <f t="shared" si="2"/>
        <v>37.799999999999997</v>
      </c>
      <c r="L87" s="504">
        <v>54</v>
      </c>
      <c r="M87" s="380"/>
    </row>
    <row r="88" spans="1:13" ht="13.2" x14ac:dyDescent="0.25">
      <c r="A88" s="380"/>
      <c r="B88" s="389"/>
      <c r="C88" s="1375" t="s">
        <v>95</v>
      </c>
      <c r="D88" s="1375"/>
      <c r="E88" s="1375"/>
      <c r="F88" s="1375"/>
      <c r="G88" s="509" t="s">
        <v>431</v>
      </c>
      <c r="H88" s="510" t="s">
        <v>431</v>
      </c>
      <c r="I88" s="502"/>
      <c r="J88" s="505">
        <v>622661</v>
      </c>
      <c r="K88" s="511">
        <f t="shared" si="2"/>
        <v>207.2</v>
      </c>
      <c r="L88" s="504">
        <v>296</v>
      </c>
      <c r="M88" s="380"/>
    </row>
    <row r="89" spans="1:13" ht="13.2" x14ac:dyDescent="0.25">
      <c r="A89" s="380"/>
      <c r="B89" s="389"/>
      <c r="C89" s="1383" t="s">
        <v>101</v>
      </c>
      <c r="D89" s="1383"/>
      <c r="E89" s="1383"/>
      <c r="F89" s="1383"/>
      <c r="G89" s="846" t="s">
        <v>431</v>
      </c>
      <c r="H89" s="510"/>
      <c r="I89" s="502"/>
      <c r="J89" s="621" t="s">
        <v>102</v>
      </c>
      <c r="K89" s="511">
        <f t="shared" si="2"/>
        <v>50.4</v>
      </c>
      <c r="L89" s="847">
        <v>72</v>
      </c>
      <c r="M89" s="380"/>
    </row>
    <row r="90" spans="1:13" ht="13.2" x14ac:dyDescent="0.25">
      <c r="A90" s="380"/>
      <c r="B90" s="389"/>
      <c r="C90" s="1375" t="s">
        <v>101</v>
      </c>
      <c r="D90" s="1375"/>
      <c r="E90" s="1375"/>
      <c r="F90" s="1375"/>
      <c r="G90" s="510"/>
      <c r="H90" s="510" t="s">
        <v>431</v>
      </c>
      <c r="I90" s="502"/>
      <c r="J90" s="505">
        <v>607284</v>
      </c>
      <c r="K90" s="511">
        <f t="shared" si="2"/>
        <v>50.4</v>
      </c>
      <c r="L90" s="504">
        <v>72</v>
      </c>
      <c r="M90" s="380"/>
    </row>
    <row r="91" spans="1:13" s="425" customFormat="1" ht="13.2" x14ac:dyDescent="0.25">
      <c r="A91" s="471"/>
      <c r="B91" s="389"/>
      <c r="C91" s="672"/>
      <c r="D91" s="672"/>
      <c r="E91" s="672"/>
      <c r="F91" s="672"/>
      <c r="G91" s="604"/>
      <c r="H91" s="604"/>
      <c r="I91" s="502"/>
      <c r="J91" s="502"/>
      <c r="K91" s="512"/>
      <c r="L91" s="512"/>
      <c r="M91" s="471"/>
    </row>
    <row r="92" spans="1:13" s="425" customFormat="1" ht="13.2" x14ac:dyDescent="0.25">
      <c r="A92" s="471"/>
      <c r="B92" s="414" t="s">
        <v>221</v>
      </c>
      <c r="C92" s="850"/>
      <c r="D92" s="850"/>
      <c r="E92" s="850"/>
      <c r="F92" s="850"/>
      <c r="G92" s="604"/>
      <c r="H92" s="604"/>
      <c r="I92" s="502"/>
      <c r="J92" s="502"/>
      <c r="K92" s="512"/>
      <c r="L92" s="512"/>
      <c r="M92" s="471"/>
    </row>
    <row r="93" spans="1:13" s="425" customFormat="1" ht="13.2" x14ac:dyDescent="0.25">
      <c r="A93" s="471"/>
      <c r="B93" s="414"/>
      <c r="C93" s="1375" t="s">
        <v>1347</v>
      </c>
      <c r="D93" s="1375"/>
      <c r="E93" s="1375"/>
      <c r="F93" s="1375"/>
      <c r="G93" s="510" t="s">
        <v>51</v>
      </c>
      <c r="H93" s="510"/>
      <c r="I93" s="502"/>
      <c r="J93" s="505">
        <v>623994</v>
      </c>
      <c r="K93" s="504" t="s">
        <v>930</v>
      </c>
      <c r="L93" s="504" t="s">
        <v>930</v>
      </c>
      <c r="M93" s="471"/>
    </row>
    <row r="94" spans="1:13" ht="13.2" x14ac:dyDescent="0.25">
      <c r="A94" s="380"/>
      <c r="B94" s="389"/>
      <c r="C94" s="1375" t="s">
        <v>1348</v>
      </c>
      <c r="D94" s="1375"/>
      <c r="E94" s="1375"/>
      <c r="F94" s="1375"/>
      <c r="G94" s="510" t="s">
        <v>51</v>
      </c>
      <c r="H94" s="510"/>
      <c r="I94" s="502"/>
      <c r="J94" s="505">
        <v>624025</v>
      </c>
      <c r="K94" s="511">
        <f t="shared" ref="K94:K96" si="3">L94*0.7</f>
        <v>37.799999999999997</v>
      </c>
      <c r="L94" s="504">
        <v>54</v>
      </c>
      <c r="M94" s="380"/>
    </row>
    <row r="95" spans="1:13" ht="13.2" x14ac:dyDescent="0.25">
      <c r="A95" s="380"/>
      <c r="B95" s="389"/>
      <c r="C95" s="1381" t="s">
        <v>490</v>
      </c>
      <c r="D95" s="1381"/>
      <c r="E95" s="1381"/>
      <c r="F95" s="1381"/>
      <c r="G95" s="851" t="s">
        <v>51</v>
      </c>
      <c r="H95" s="852"/>
      <c r="I95" s="502"/>
      <c r="J95" s="804">
        <v>624027</v>
      </c>
      <c r="K95" s="511">
        <f t="shared" si="3"/>
        <v>233.1</v>
      </c>
      <c r="L95" s="853">
        <v>333</v>
      </c>
      <c r="M95" s="380"/>
    </row>
    <row r="96" spans="1:13" ht="13.2" x14ac:dyDescent="0.25">
      <c r="A96" s="380"/>
      <c r="B96" s="389"/>
      <c r="C96" s="1375" t="s">
        <v>491</v>
      </c>
      <c r="D96" s="1375"/>
      <c r="E96" s="1375"/>
      <c r="F96" s="1375"/>
      <c r="G96" s="510" t="s">
        <v>51</v>
      </c>
      <c r="H96" s="510"/>
      <c r="I96" s="502"/>
      <c r="J96" s="505">
        <v>624029</v>
      </c>
      <c r="K96" s="511">
        <f t="shared" si="3"/>
        <v>261.09999999999997</v>
      </c>
      <c r="L96" s="504">
        <v>373</v>
      </c>
      <c r="M96" s="380"/>
    </row>
    <row r="97" spans="1:13" s="425" customFormat="1" ht="13.2" x14ac:dyDescent="0.25">
      <c r="A97" s="471"/>
      <c r="B97" s="389"/>
      <c r="C97" s="672"/>
      <c r="D97" s="672"/>
      <c r="E97" s="672"/>
      <c r="F97" s="672"/>
      <c r="G97" s="604"/>
      <c r="H97" s="604"/>
      <c r="I97" s="502"/>
      <c r="J97" s="502"/>
      <c r="K97" s="512"/>
      <c r="L97" s="512"/>
      <c r="M97" s="471"/>
    </row>
    <row r="98" spans="1:13" s="425" customFormat="1" ht="13.2" x14ac:dyDescent="0.25">
      <c r="A98" s="471"/>
      <c r="B98" s="414" t="s">
        <v>492</v>
      </c>
      <c r="C98" s="850"/>
      <c r="D98" s="850"/>
      <c r="E98" s="850"/>
      <c r="F98" s="850"/>
      <c r="G98" s="604"/>
      <c r="H98" s="604"/>
      <c r="I98" s="502"/>
      <c r="J98" s="502"/>
      <c r="K98" s="512"/>
      <c r="L98" s="512"/>
      <c r="M98" s="471"/>
    </row>
    <row r="99" spans="1:13" ht="13.2" x14ac:dyDescent="0.25">
      <c r="A99" s="380"/>
      <c r="B99" s="389"/>
      <c r="C99" s="1375" t="s">
        <v>1543</v>
      </c>
      <c r="D99" s="1375"/>
      <c r="E99" s="1375"/>
      <c r="F99" s="1375"/>
      <c r="G99" s="510" t="s">
        <v>51</v>
      </c>
      <c r="H99" s="510"/>
      <c r="I99" s="502"/>
      <c r="J99" s="505">
        <v>613072</v>
      </c>
      <c r="K99" s="504" t="s">
        <v>930</v>
      </c>
      <c r="L99" s="504" t="s">
        <v>930</v>
      </c>
      <c r="M99" s="380"/>
    </row>
    <row r="100" spans="1:13" ht="13.2" x14ac:dyDescent="0.25">
      <c r="A100" s="380"/>
      <c r="B100" s="389"/>
      <c r="C100" s="1375" t="s">
        <v>493</v>
      </c>
      <c r="D100" s="1375"/>
      <c r="E100" s="1375"/>
      <c r="F100" s="1375"/>
      <c r="G100" s="510" t="s">
        <v>51</v>
      </c>
      <c r="H100" s="510"/>
      <c r="I100" s="502"/>
      <c r="J100" s="505">
        <v>613510</v>
      </c>
      <c r="K100" s="504">
        <f>L100*0.7</f>
        <v>198.1</v>
      </c>
      <c r="L100" s="504">
        <v>283</v>
      </c>
      <c r="M100" s="380"/>
    </row>
    <row r="101" spans="1:13" ht="13.2" x14ac:dyDescent="0.25">
      <c r="A101" s="380"/>
      <c r="B101" s="389"/>
      <c r="C101" s="1382" t="s">
        <v>1541</v>
      </c>
      <c r="D101" s="1382"/>
      <c r="E101" s="1382"/>
      <c r="F101" s="1382"/>
      <c r="G101" s="848" t="s">
        <v>51</v>
      </c>
      <c r="H101" s="674"/>
      <c r="I101" s="502"/>
      <c r="J101" s="676">
        <v>613511</v>
      </c>
      <c r="K101" s="504">
        <f t="shared" ref="K101:K102" si="4">L101*0.7</f>
        <v>173.6</v>
      </c>
      <c r="L101" s="849">
        <v>248</v>
      </c>
      <c r="M101" s="380"/>
    </row>
    <row r="102" spans="1:13" ht="13.2" x14ac:dyDescent="0.25">
      <c r="A102" s="380"/>
      <c r="B102" s="389"/>
      <c r="C102" s="1375" t="s">
        <v>494</v>
      </c>
      <c r="D102" s="1375"/>
      <c r="E102" s="1375"/>
      <c r="F102" s="1375"/>
      <c r="G102" s="509" t="s">
        <v>51</v>
      </c>
      <c r="H102" s="510"/>
      <c r="I102" s="502"/>
      <c r="J102" s="505">
        <v>613512</v>
      </c>
      <c r="K102" s="504">
        <f t="shared" si="4"/>
        <v>173.04</v>
      </c>
      <c r="L102" s="504">
        <v>247.2</v>
      </c>
      <c r="M102" s="380"/>
    </row>
    <row r="103" spans="1:13" ht="13.2" x14ac:dyDescent="0.25">
      <c r="A103" s="380"/>
      <c r="B103" s="373"/>
      <c r="C103" s="666"/>
      <c r="D103" s="603"/>
      <c r="E103" s="603"/>
      <c r="F103" s="604"/>
      <c r="G103" s="604"/>
      <c r="H103" s="604"/>
      <c r="I103" s="502"/>
      <c r="J103" s="502"/>
      <c r="K103" s="798"/>
      <c r="L103" s="798"/>
      <c r="M103" s="380"/>
    </row>
    <row r="104" spans="1:13" ht="13.2" x14ac:dyDescent="0.25">
      <c r="A104" s="380"/>
      <c r="B104" s="372" t="s">
        <v>850</v>
      </c>
      <c r="C104" s="666"/>
      <c r="D104" s="603"/>
      <c r="E104" s="603"/>
      <c r="F104" s="604"/>
      <c r="G104" s="604"/>
      <c r="H104" s="604"/>
      <c r="I104" s="502"/>
      <c r="J104" s="502"/>
      <c r="K104" s="798"/>
      <c r="L104" s="798"/>
      <c r="M104" s="380"/>
    </row>
    <row r="105" spans="1:13" ht="13.2" x14ac:dyDescent="0.25">
      <c r="A105" s="380"/>
      <c r="B105" s="373"/>
      <c r="C105" s="1375" t="s">
        <v>483</v>
      </c>
      <c r="D105" s="1375"/>
      <c r="E105" s="1375"/>
      <c r="F105" s="1375"/>
      <c r="G105" s="510" t="s">
        <v>431</v>
      </c>
      <c r="H105" s="510"/>
      <c r="I105" s="502"/>
      <c r="J105" s="505">
        <v>617183</v>
      </c>
      <c r="K105" s="504">
        <f>L105*0.7</f>
        <v>69.3</v>
      </c>
      <c r="L105" s="504">
        <v>99</v>
      </c>
      <c r="M105" s="380"/>
    </row>
    <row r="106" spans="1:13" ht="13.2" x14ac:dyDescent="0.25">
      <c r="A106" s="380"/>
      <c r="B106" s="373"/>
      <c r="C106" s="1375" t="s">
        <v>484</v>
      </c>
      <c r="D106" s="1375"/>
      <c r="E106" s="1375"/>
      <c r="F106" s="1375"/>
      <c r="G106" s="510"/>
      <c r="H106" s="510" t="s">
        <v>51</v>
      </c>
      <c r="I106" s="502"/>
      <c r="J106" s="505">
        <v>607692</v>
      </c>
      <c r="K106" s="504">
        <v>0</v>
      </c>
      <c r="L106" s="504">
        <v>0</v>
      </c>
      <c r="M106" s="380"/>
    </row>
    <row r="107" spans="1:13" ht="13.2" x14ac:dyDescent="0.25">
      <c r="A107" s="380"/>
      <c r="B107" s="373"/>
      <c r="C107" s="1375" t="s">
        <v>485</v>
      </c>
      <c r="D107" s="1375"/>
      <c r="E107" s="1375"/>
      <c r="F107" s="1375"/>
      <c r="G107" s="510"/>
      <c r="H107" s="510" t="s">
        <v>51</v>
      </c>
      <c r="I107" s="502"/>
      <c r="J107" s="505">
        <v>607694</v>
      </c>
      <c r="K107" s="504">
        <v>0</v>
      </c>
      <c r="L107" s="504">
        <v>0</v>
      </c>
      <c r="M107" s="380"/>
    </row>
    <row r="108" spans="1:13" ht="13.2" x14ac:dyDescent="0.25">
      <c r="A108" s="380"/>
      <c r="B108" s="373"/>
      <c r="C108" s="1375" t="s">
        <v>89</v>
      </c>
      <c r="D108" s="1375"/>
      <c r="E108" s="1375"/>
      <c r="F108" s="1375"/>
      <c r="G108" s="510"/>
      <c r="H108" s="510" t="s">
        <v>51</v>
      </c>
      <c r="I108" s="502"/>
      <c r="J108" s="505">
        <v>622595</v>
      </c>
      <c r="K108" s="504">
        <f t="shared" ref="K108:K110" si="5">L108*0.7</f>
        <v>240.1</v>
      </c>
      <c r="L108" s="504">
        <v>343</v>
      </c>
      <c r="M108" s="380"/>
    </row>
    <row r="109" spans="1:13" ht="12.75" customHeight="1" x14ac:dyDescent="0.25">
      <c r="A109" s="380"/>
      <c r="B109" s="373"/>
      <c r="C109" s="1380" t="s">
        <v>486</v>
      </c>
      <c r="D109" s="1380"/>
      <c r="E109" s="1380"/>
      <c r="F109" s="1380"/>
      <c r="G109" s="510"/>
      <c r="H109" s="531" t="s">
        <v>51</v>
      </c>
      <c r="I109" s="503"/>
      <c r="J109" s="550">
        <v>622596</v>
      </c>
      <c r="K109" s="504">
        <f t="shared" si="5"/>
        <v>240.1</v>
      </c>
      <c r="L109" s="504">
        <v>343</v>
      </c>
      <c r="M109" s="380"/>
    </row>
    <row r="110" spans="1:13" ht="13.2" x14ac:dyDescent="0.25">
      <c r="A110" s="380"/>
      <c r="B110" s="373"/>
      <c r="C110" s="1375" t="s">
        <v>487</v>
      </c>
      <c r="D110" s="1375"/>
      <c r="E110" s="1375"/>
      <c r="F110" s="1375"/>
      <c r="G110" s="510"/>
      <c r="H110" s="531" t="s">
        <v>51</v>
      </c>
      <c r="I110" s="503"/>
      <c r="J110" s="550">
        <v>622597</v>
      </c>
      <c r="K110" s="504">
        <f t="shared" si="5"/>
        <v>240.1</v>
      </c>
      <c r="L110" s="504">
        <v>343</v>
      </c>
      <c r="M110" s="380"/>
    </row>
    <row r="111" spans="1:13" ht="13.2" x14ac:dyDescent="0.25">
      <c r="A111" s="380"/>
      <c r="B111" s="373"/>
      <c r="C111" s="666"/>
      <c r="D111" s="603"/>
      <c r="E111" s="603"/>
      <c r="F111" s="604"/>
      <c r="G111" s="604"/>
      <c r="H111" s="604"/>
      <c r="I111" s="502"/>
      <c r="J111" s="502"/>
      <c r="K111" s="798"/>
      <c r="L111" s="798"/>
      <c r="M111" s="380"/>
    </row>
    <row r="112" spans="1:13" ht="13.2" x14ac:dyDescent="0.25">
      <c r="A112" s="380"/>
      <c r="B112" s="373"/>
      <c r="C112" s="666"/>
      <c r="D112" s="603"/>
      <c r="E112" s="603"/>
      <c r="F112" s="604"/>
      <c r="G112" s="604"/>
      <c r="H112" s="604"/>
      <c r="I112" s="502"/>
      <c r="J112" s="502"/>
      <c r="K112" s="798"/>
      <c r="L112" s="798"/>
      <c r="M112" s="380"/>
    </row>
    <row r="113" spans="1:13" ht="13.2" x14ac:dyDescent="0.25">
      <c r="A113" s="380"/>
      <c r="B113" s="394" t="s">
        <v>215</v>
      </c>
      <c r="C113" s="678"/>
      <c r="D113" s="678"/>
      <c r="E113" s="678"/>
      <c r="F113" s="678"/>
      <c r="G113" s="678"/>
      <c r="H113" s="678"/>
      <c r="I113" s="534"/>
      <c r="J113" s="534"/>
      <c r="K113" s="796"/>
      <c r="L113" s="797"/>
      <c r="M113" s="380"/>
    </row>
    <row r="114" spans="1:13" ht="13.2" x14ac:dyDescent="0.25">
      <c r="A114" s="380"/>
      <c r="B114" s="373"/>
      <c r="C114" s="1375" t="s">
        <v>480</v>
      </c>
      <c r="D114" s="1375"/>
      <c r="E114" s="1375"/>
      <c r="F114" s="1375"/>
      <c r="G114" s="510" t="s">
        <v>51</v>
      </c>
      <c r="H114" s="510" t="s">
        <v>51</v>
      </c>
      <c r="I114" s="502"/>
      <c r="J114" s="505" t="s">
        <v>481</v>
      </c>
      <c r="K114" s="504">
        <f>L114*0.7</f>
        <v>7</v>
      </c>
      <c r="L114" s="504">
        <v>10</v>
      </c>
      <c r="M114" s="380"/>
    </row>
    <row r="115" spans="1:13" ht="13.2" x14ac:dyDescent="0.25">
      <c r="A115" s="380"/>
      <c r="B115" s="373"/>
      <c r="C115" s="1375" t="s">
        <v>182</v>
      </c>
      <c r="D115" s="1375"/>
      <c r="E115" s="1375"/>
      <c r="F115" s="1375"/>
      <c r="G115" s="510" t="s">
        <v>431</v>
      </c>
      <c r="H115" s="510" t="s">
        <v>431</v>
      </c>
      <c r="I115" s="502"/>
      <c r="J115" s="505" t="s">
        <v>183</v>
      </c>
      <c r="K115" s="504">
        <f t="shared" ref="K115:K117" si="6">L115*0.7</f>
        <v>88.899999999999991</v>
      </c>
      <c r="L115" s="504">
        <v>127</v>
      </c>
      <c r="M115" s="380"/>
    </row>
    <row r="116" spans="1:13" ht="13.2" x14ac:dyDescent="0.25">
      <c r="A116" s="380"/>
      <c r="B116" s="373"/>
      <c r="C116" s="1375" t="s">
        <v>180</v>
      </c>
      <c r="D116" s="1375"/>
      <c r="E116" s="1375"/>
      <c r="F116" s="1375"/>
      <c r="G116" s="510" t="s">
        <v>431</v>
      </c>
      <c r="H116" s="510" t="s">
        <v>431</v>
      </c>
      <c r="I116" s="502"/>
      <c r="J116" s="505" t="s">
        <v>181</v>
      </c>
      <c r="K116" s="504">
        <f t="shared" si="6"/>
        <v>88.899999999999991</v>
      </c>
      <c r="L116" s="504">
        <v>127</v>
      </c>
      <c r="M116" s="380"/>
    </row>
    <row r="117" spans="1:13" ht="13.2" x14ac:dyDescent="0.25">
      <c r="A117" s="380"/>
      <c r="B117" s="373"/>
      <c r="C117" s="1375" t="s">
        <v>482</v>
      </c>
      <c r="D117" s="1375"/>
      <c r="E117" s="1375"/>
      <c r="F117" s="1375"/>
      <c r="G117" s="510" t="s">
        <v>431</v>
      </c>
      <c r="H117" s="510" t="s">
        <v>431</v>
      </c>
      <c r="I117" s="502"/>
      <c r="J117" s="505" t="s">
        <v>440</v>
      </c>
      <c r="K117" s="504">
        <f t="shared" si="6"/>
        <v>172.2</v>
      </c>
      <c r="L117" s="504">
        <v>246</v>
      </c>
      <c r="M117" s="380"/>
    </row>
    <row r="118" spans="1:13" ht="13.2" x14ac:dyDescent="0.25">
      <c r="A118" s="380"/>
      <c r="B118" s="389"/>
      <c r="C118" s="799"/>
      <c r="D118" s="603"/>
      <c r="E118" s="603"/>
      <c r="F118" s="604"/>
      <c r="G118" s="604"/>
      <c r="H118" s="604"/>
      <c r="I118" s="502"/>
      <c r="J118" s="502"/>
      <c r="K118" s="798"/>
      <c r="L118" s="798"/>
      <c r="M118" s="380"/>
    </row>
    <row r="119" spans="1:13" ht="13.2" x14ac:dyDescent="0.25">
      <c r="A119" s="380"/>
      <c r="B119" s="410"/>
      <c r="C119" s="401"/>
      <c r="D119" s="352"/>
      <c r="E119" s="352"/>
      <c r="F119" s="402"/>
      <c r="G119" s="402"/>
      <c r="H119" s="402"/>
      <c r="I119" s="403"/>
      <c r="J119" s="403"/>
      <c r="K119" s="485"/>
      <c r="L119" s="485"/>
      <c r="M119" s="380"/>
    </row>
    <row r="120" spans="1:13" x14ac:dyDescent="0.2">
      <c r="B120" s="378" t="s">
        <v>170</v>
      </c>
      <c r="C120" s="350"/>
      <c r="D120" s="350"/>
      <c r="E120" s="350"/>
      <c r="F120" s="350"/>
      <c r="G120" s="350"/>
      <c r="H120" s="350"/>
      <c r="I120" s="351"/>
      <c r="J120" s="351"/>
      <c r="K120" s="477"/>
      <c r="L120" s="482"/>
      <c r="M120" s="352"/>
    </row>
    <row r="121" spans="1:13" x14ac:dyDescent="0.2">
      <c r="B121" s="373" t="s">
        <v>45</v>
      </c>
      <c r="C121" s="350"/>
      <c r="D121" s="350"/>
      <c r="E121" s="350"/>
      <c r="F121" s="350"/>
      <c r="G121" s="350"/>
      <c r="H121" s="350"/>
      <c r="I121" s="351"/>
      <c r="J121" s="351"/>
      <c r="K121" s="477"/>
      <c r="L121" s="482"/>
      <c r="M121" s="352"/>
    </row>
    <row r="122" spans="1:13" x14ac:dyDescent="0.2">
      <c r="B122" s="373"/>
      <c r="C122" s="350"/>
      <c r="D122" s="350"/>
      <c r="E122" s="350"/>
      <c r="F122" s="350"/>
      <c r="G122" s="350"/>
      <c r="H122" s="350"/>
      <c r="I122" s="351"/>
      <c r="J122" s="351"/>
      <c r="K122" s="477"/>
      <c r="L122" s="482"/>
      <c r="M122" s="352"/>
    </row>
    <row r="123" spans="1:13" ht="27" customHeight="1" x14ac:dyDescent="0.2">
      <c r="A123" s="350"/>
      <c r="B123" s="1372" t="s">
        <v>851</v>
      </c>
      <c r="C123" s="1373"/>
      <c r="D123" s="1373"/>
      <c r="E123" s="1373"/>
      <c r="F123" s="1374"/>
      <c r="G123" s="498" t="s">
        <v>472</v>
      </c>
      <c r="H123" s="498" t="s">
        <v>473</v>
      </c>
      <c r="I123" s="388"/>
      <c r="J123" s="513" t="s">
        <v>47</v>
      </c>
      <c r="K123" s="263" t="s">
        <v>455</v>
      </c>
      <c r="L123" s="501" t="s">
        <v>5</v>
      </c>
      <c r="M123" s="350"/>
    </row>
    <row r="124" spans="1:13" ht="6.75" customHeight="1" x14ac:dyDescent="0.2">
      <c r="A124" s="350"/>
      <c r="B124" s="350"/>
      <c r="C124" s="350"/>
      <c r="D124" s="350"/>
      <c r="E124" s="350"/>
      <c r="F124" s="350"/>
      <c r="G124" s="350"/>
      <c r="H124" s="350"/>
      <c r="I124" s="351"/>
      <c r="J124" s="351"/>
      <c r="K124" s="477"/>
      <c r="L124" s="482"/>
      <c r="M124" s="350"/>
    </row>
    <row r="125" spans="1:13" x14ac:dyDescent="0.2">
      <c r="A125" s="350"/>
      <c r="B125" s="372" t="s">
        <v>215</v>
      </c>
      <c r="C125" s="373"/>
      <c r="D125" s="350"/>
      <c r="E125" s="350"/>
      <c r="F125" s="350"/>
      <c r="G125" s="350"/>
      <c r="H125" s="350"/>
      <c r="I125" s="351"/>
      <c r="J125" s="351"/>
      <c r="K125" s="477"/>
      <c r="L125" s="482"/>
      <c r="M125" s="350"/>
    </row>
    <row r="126" spans="1:13" ht="13.2" x14ac:dyDescent="0.25">
      <c r="A126" s="380"/>
      <c r="B126" s="389"/>
      <c r="C126" s="1375" t="s">
        <v>496</v>
      </c>
      <c r="D126" s="1375"/>
      <c r="E126" s="1375"/>
      <c r="F126" s="1375"/>
      <c r="G126" s="510" t="s">
        <v>431</v>
      </c>
      <c r="H126" s="510" t="s">
        <v>431</v>
      </c>
      <c r="I126" s="502"/>
      <c r="J126" s="505" t="s">
        <v>197</v>
      </c>
      <c r="K126" s="504">
        <f>L126*0.7</f>
        <v>246.39999999999998</v>
      </c>
      <c r="L126" s="504">
        <v>352</v>
      </c>
      <c r="M126" s="380"/>
    </row>
    <row r="127" spans="1:13" ht="13.2" x14ac:dyDescent="0.25">
      <c r="A127" s="380"/>
      <c r="B127" s="389"/>
      <c r="C127" s="1375" t="s">
        <v>497</v>
      </c>
      <c r="D127" s="1375"/>
      <c r="E127" s="1375"/>
      <c r="F127" s="1375"/>
      <c r="G127" s="510" t="s">
        <v>431</v>
      </c>
      <c r="H127" s="510" t="s">
        <v>431</v>
      </c>
      <c r="I127" s="502"/>
      <c r="J127" s="505" t="s">
        <v>186</v>
      </c>
      <c r="K127" s="504">
        <f t="shared" ref="K127:K130" si="7">L127*0.7</f>
        <v>64.399999999999991</v>
      </c>
      <c r="L127" s="504">
        <v>92</v>
      </c>
      <c r="M127" s="380"/>
    </row>
    <row r="128" spans="1:13" ht="13.2" x14ac:dyDescent="0.25">
      <c r="A128" s="380"/>
      <c r="B128" s="389"/>
      <c r="C128" s="1375" t="s">
        <v>184</v>
      </c>
      <c r="D128" s="1375"/>
      <c r="E128" s="1375"/>
      <c r="F128" s="1375"/>
      <c r="G128" s="510" t="s">
        <v>431</v>
      </c>
      <c r="H128" s="510" t="s">
        <v>431</v>
      </c>
      <c r="I128" s="502"/>
      <c r="J128" s="505" t="s">
        <v>185</v>
      </c>
      <c r="K128" s="504">
        <f t="shared" si="7"/>
        <v>100.1</v>
      </c>
      <c r="L128" s="504">
        <v>143</v>
      </c>
      <c r="M128" s="380"/>
    </row>
    <row r="129" spans="1:13" ht="13.2" x14ac:dyDescent="0.25">
      <c r="A129" s="380"/>
      <c r="B129" s="389"/>
      <c r="C129" s="1375" t="s">
        <v>116</v>
      </c>
      <c r="D129" s="1375"/>
      <c r="E129" s="1375"/>
      <c r="F129" s="1375"/>
      <c r="G129" s="510" t="s">
        <v>431</v>
      </c>
      <c r="H129" s="510"/>
      <c r="I129" s="502"/>
      <c r="J129" s="505">
        <v>614175</v>
      </c>
      <c r="K129" s="504">
        <f t="shared" si="7"/>
        <v>0</v>
      </c>
      <c r="L129" s="504">
        <v>0</v>
      </c>
      <c r="M129" s="380"/>
    </row>
    <row r="130" spans="1:13" ht="13.2" x14ac:dyDescent="0.25">
      <c r="A130" s="380"/>
      <c r="B130" s="389"/>
      <c r="C130" s="1375" t="s">
        <v>116</v>
      </c>
      <c r="D130" s="1375"/>
      <c r="E130" s="1375"/>
      <c r="F130" s="1375"/>
      <c r="G130" s="510"/>
      <c r="H130" s="510" t="s">
        <v>431</v>
      </c>
      <c r="I130" s="502"/>
      <c r="J130" s="505">
        <v>614168</v>
      </c>
      <c r="K130" s="504">
        <f t="shared" si="7"/>
        <v>0</v>
      </c>
      <c r="L130" s="504">
        <v>0</v>
      </c>
      <c r="M130" s="380"/>
    </row>
    <row r="131" spans="1:13" ht="13.2" x14ac:dyDescent="0.25">
      <c r="A131" s="380"/>
      <c r="B131" s="389"/>
      <c r="C131" s="799"/>
      <c r="D131" s="603"/>
      <c r="E131" s="603"/>
      <c r="F131" s="604"/>
      <c r="G131" s="604"/>
      <c r="H131" s="604"/>
      <c r="I131" s="502"/>
      <c r="J131" s="502"/>
      <c r="K131" s="798"/>
      <c r="L131" s="798"/>
      <c r="M131" s="380"/>
    </row>
    <row r="132" spans="1:13" ht="13.2" x14ac:dyDescent="0.25">
      <c r="A132" s="380"/>
      <c r="B132" s="389"/>
      <c r="C132" s="507"/>
      <c r="D132" s="507"/>
      <c r="E132" s="507"/>
      <c r="F132" s="507"/>
      <c r="G132" s="402"/>
      <c r="H132" s="402"/>
      <c r="I132" s="403"/>
      <c r="J132" s="403"/>
      <c r="K132" s="506"/>
      <c r="L132" s="506"/>
      <c r="M132" s="380"/>
    </row>
    <row r="133" spans="1:13" ht="27" customHeight="1" x14ac:dyDescent="0.2">
      <c r="A133" s="350"/>
      <c r="B133" s="1372" t="s">
        <v>851</v>
      </c>
      <c r="C133" s="1373"/>
      <c r="D133" s="1373"/>
      <c r="E133" s="1373"/>
      <c r="F133" s="1374"/>
      <c r="G133" s="516" t="s">
        <v>472</v>
      </c>
      <c r="H133" s="516" t="s">
        <v>473</v>
      </c>
      <c r="I133" s="388"/>
      <c r="J133" s="517" t="s">
        <v>47</v>
      </c>
      <c r="K133" s="508" t="s">
        <v>455</v>
      </c>
      <c r="L133" s="518" t="s">
        <v>5</v>
      </c>
      <c r="M133" s="350"/>
    </row>
    <row r="134" spans="1:13" ht="13.2" x14ac:dyDescent="0.25">
      <c r="B134" s="411" t="s">
        <v>220</v>
      </c>
      <c r="C134" s="405"/>
      <c r="D134" s="406"/>
      <c r="E134" s="406"/>
      <c r="F134" s="412"/>
      <c r="G134" s="412"/>
      <c r="H134" s="412"/>
      <c r="I134" s="408"/>
      <c r="J134" s="408"/>
      <c r="K134" s="486"/>
      <c r="L134" s="486"/>
      <c r="M134" s="352"/>
    </row>
    <row r="135" spans="1:13" ht="13.2" x14ac:dyDescent="0.25">
      <c r="A135" s="380"/>
      <c r="B135" s="389"/>
      <c r="C135" s="1375" t="s">
        <v>118</v>
      </c>
      <c r="D135" s="1375"/>
      <c r="E135" s="1375"/>
      <c r="F135" s="1375"/>
      <c r="G135" s="510" t="s">
        <v>431</v>
      </c>
      <c r="H135" s="510"/>
      <c r="I135" s="502"/>
      <c r="J135" s="505">
        <v>614521</v>
      </c>
      <c r="K135" s="504">
        <f t="shared" ref="K135:K136" si="8">L135*0.7</f>
        <v>133</v>
      </c>
      <c r="L135" s="504">
        <v>190</v>
      </c>
      <c r="M135" s="380"/>
    </row>
    <row r="136" spans="1:13" ht="13.2" x14ac:dyDescent="0.25">
      <c r="A136" s="380"/>
      <c r="B136" s="389"/>
      <c r="C136" s="1375" t="s">
        <v>498</v>
      </c>
      <c r="D136" s="1375"/>
      <c r="E136" s="1375"/>
      <c r="F136" s="1375"/>
      <c r="G136" s="510" t="s">
        <v>431</v>
      </c>
      <c r="H136" s="510"/>
      <c r="I136" s="502"/>
      <c r="J136" s="505">
        <v>614472</v>
      </c>
      <c r="K136" s="504">
        <f t="shared" si="8"/>
        <v>58.099999999999994</v>
      </c>
      <c r="L136" s="504">
        <v>83</v>
      </c>
      <c r="M136" s="380"/>
    </row>
    <row r="137" spans="1:13" ht="13.2" x14ac:dyDescent="0.25">
      <c r="A137" s="380"/>
      <c r="B137" s="389"/>
      <c r="C137" s="799"/>
      <c r="D137" s="603"/>
      <c r="E137" s="603"/>
      <c r="F137" s="604"/>
      <c r="G137" s="604"/>
      <c r="H137" s="604"/>
      <c r="I137" s="502"/>
      <c r="J137" s="502"/>
      <c r="K137" s="798"/>
      <c r="L137" s="798"/>
      <c r="M137" s="380"/>
    </row>
    <row r="138" spans="1:13" ht="14.4" x14ac:dyDescent="0.3">
      <c r="A138" s="380"/>
      <c r="B138" s="413" t="s">
        <v>1349</v>
      </c>
      <c r="C138" s="802"/>
      <c r="D138" s="802"/>
      <c r="E138" s="802"/>
      <c r="F138" s="801"/>
      <c r="G138" s="801"/>
      <c r="H138" s="801"/>
      <c r="I138" s="802"/>
      <c r="J138" s="802"/>
      <c r="K138" s="803"/>
      <c r="L138" s="803"/>
      <c r="M138" s="380"/>
    </row>
    <row r="139" spans="1:13" ht="13.2" x14ac:dyDescent="0.25">
      <c r="A139" s="380"/>
      <c r="B139" s="389"/>
      <c r="C139" s="1375" t="s">
        <v>123</v>
      </c>
      <c r="D139" s="1375"/>
      <c r="E139" s="1375"/>
      <c r="F139" s="1375"/>
      <c r="G139" s="510" t="s">
        <v>431</v>
      </c>
      <c r="H139" s="510" t="s">
        <v>431</v>
      </c>
      <c r="I139" s="502"/>
      <c r="J139" s="505">
        <v>606260</v>
      </c>
      <c r="K139" s="504">
        <f t="shared" ref="K139:K157" si="9">L139*0.7</f>
        <v>306.59999999999997</v>
      </c>
      <c r="L139" s="504">
        <v>438</v>
      </c>
      <c r="M139" s="380"/>
    </row>
    <row r="140" spans="1:13" ht="13.2" x14ac:dyDescent="0.25">
      <c r="A140" s="380"/>
      <c r="B140" s="389"/>
      <c r="C140" s="1375" t="s">
        <v>499</v>
      </c>
      <c r="D140" s="1375"/>
      <c r="E140" s="1375"/>
      <c r="F140" s="1375"/>
      <c r="G140" s="510" t="s">
        <v>431</v>
      </c>
      <c r="H140" s="510" t="s">
        <v>431</v>
      </c>
      <c r="I140" s="502"/>
      <c r="J140" s="505">
        <v>603120</v>
      </c>
      <c r="K140" s="504">
        <f t="shared" si="9"/>
        <v>306.59999999999997</v>
      </c>
      <c r="L140" s="504">
        <v>438</v>
      </c>
      <c r="M140" s="380"/>
    </row>
    <row r="141" spans="1:13" ht="13.2" x14ac:dyDescent="0.25">
      <c r="A141" s="380"/>
      <c r="B141" s="389"/>
      <c r="C141" s="1375" t="s">
        <v>124</v>
      </c>
      <c r="D141" s="1375"/>
      <c r="E141" s="1375"/>
      <c r="F141" s="1375"/>
      <c r="G141" s="510" t="s">
        <v>431</v>
      </c>
      <c r="H141" s="510" t="s">
        <v>431</v>
      </c>
      <c r="I141" s="502"/>
      <c r="J141" s="505">
        <v>603119</v>
      </c>
      <c r="K141" s="504">
        <f t="shared" si="9"/>
        <v>306.59999999999997</v>
      </c>
      <c r="L141" s="504">
        <v>438</v>
      </c>
      <c r="M141" s="380"/>
    </row>
    <row r="142" spans="1:13" ht="13.2" x14ac:dyDescent="0.25">
      <c r="A142" s="380"/>
      <c r="B142" s="389"/>
      <c r="C142" s="1375" t="s">
        <v>121</v>
      </c>
      <c r="D142" s="1375"/>
      <c r="E142" s="1375"/>
      <c r="F142" s="1375"/>
      <c r="G142" s="510" t="s">
        <v>431</v>
      </c>
      <c r="H142" s="510" t="s">
        <v>431</v>
      </c>
      <c r="I142" s="502"/>
      <c r="J142" s="505" t="s">
        <v>500</v>
      </c>
      <c r="K142" s="504">
        <f t="shared" si="9"/>
        <v>72.099999999999994</v>
      </c>
      <c r="L142" s="504">
        <v>103</v>
      </c>
      <c r="M142" s="380"/>
    </row>
    <row r="143" spans="1:13" ht="13.2" x14ac:dyDescent="0.25">
      <c r="A143" s="380"/>
      <c r="B143" s="389"/>
      <c r="C143" s="1375" t="s">
        <v>451</v>
      </c>
      <c r="D143" s="1375"/>
      <c r="E143" s="1375"/>
      <c r="F143" s="1375"/>
      <c r="G143" s="510" t="s">
        <v>431</v>
      </c>
      <c r="H143" s="510" t="s">
        <v>431</v>
      </c>
      <c r="I143" s="502"/>
      <c r="J143" s="505" t="s">
        <v>501</v>
      </c>
      <c r="K143" s="504">
        <f t="shared" si="9"/>
        <v>84.699999999999989</v>
      </c>
      <c r="L143" s="504">
        <v>121</v>
      </c>
      <c r="M143" s="380"/>
    </row>
    <row r="144" spans="1:13" ht="13.2" x14ac:dyDescent="0.25">
      <c r="A144" s="380"/>
      <c r="B144" s="389"/>
      <c r="C144" s="1375" t="s">
        <v>495</v>
      </c>
      <c r="D144" s="1375"/>
      <c r="E144" s="1375"/>
      <c r="F144" s="1375"/>
      <c r="G144" s="510" t="s">
        <v>431</v>
      </c>
      <c r="H144" s="510" t="s">
        <v>431</v>
      </c>
      <c r="I144" s="502"/>
      <c r="J144" s="505" t="s">
        <v>110</v>
      </c>
      <c r="K144" s="504">
        <f t="shared" si="9"/>
        <v>47.599999999999994</v>
      </c>
      <c r="L144" s="504">
        <v>68</v>
      </c>
      <c r="M144" s="380"/>
    </row>
    <row r="145" spans="1:13" ht="13.2" x14ac:dyDescent="0.25">
      <c r="A145" s="380"/>
      <c r="B145" s="389"/>
      <c r="C145" s="1375" t="s">
        <v>502</v>
      </c>
      <c r="D145" s="1375"/>
      <c r="E145" s="1375"/>
      <c r="F145" s="1375"/>
      <c r="G145" s="510" t="s">
        <v>431</v>
      </c>
      <c r="H145" s="510" t="s">
        <v>431</v>
      </c>
      <c r="I145" s="502"/>
      <c r="J145" s="505" t="s">
        <v>198</v>
      </c>
      <c r="K145" s="504">
        <f t="shared" si="9"/>
        <v>32.199999999999996</v>
      </c>
      <c r="L145" s="504">
        <v>46</v>
      </c>
      <c r="M145" s="380"/>
    </row>
    <row r="146" spans="1:13" ht="13.2" x14ac:dyDescent="0.25">
      <c r="A146" s="380"/>
      <c r="B146" s="389"/>
      <c r="C146" s="1377" t="s">
        <v>1351</v>
      </c>
      <c r="D146" s="1378"/>
      <c r="E146" s="1378"/>
      <c r="F146" s="1379"/>
      <c r="G146" s="510" t="s">
        <v>431</v>
      </c>
      <c r="H146" s="510" t="s">
        <v>431</v>
      </c>
      <c r="I146" s="502"/>
      <c r="J146" s="505">
        <v>605120</v>
      </c>
      <c r="K146" s="504">
        <f t="shared" si="9"/>
        <v>386.4</v>
      </c>
      <c r="L146" s="504">
        <v>552</v>
      </c>
      <c r="M146" s="380"/>
    </row>
    <row r="147" spans="1:13" ht="13.2" x14ac:dyDescent="0.25">
      <c r="A147" s="380"/>
      <c r="B147" s="389"/>
      <c r="C147" s="1377" t="s">
        <v>1350</v>
      </c>
      <c r="D147" s="1378"/>
      <c r="E147" s="1378"/>
      <c r="F147" s="1379"/>
      <c r="G147" s="510" t="s">
        <v>431</v>
      </c>
      <c r="H147" s="510" t="s">
        <v>431</v>
      </c>
      <c r="I147" s="502"/>
      <c r="J147" s="505">
        <v>605119</v>
      </c>
      <c r="K147" s="504">
        <f t="shared" si="9"/>
        <v>386.4</v>
      </c>
      <c r="L147" s="504">
        <v>552</v>
      </c>
      <c r="M147" s="380"/>
    </row>
    <row r="148" spans="1:13" ht="13.2" x14ac:dyDescent="0.25">
      <c r="A148" s="380"/>
      <c r="B148" s="389"/>
      <c r="C148" s="1377" t="s">
        <v>1352</v>
      </c>
      <c r="D148" s="1378"/>
      <c r="E148" s="1378"/>
      <c r="F148" s="1379"/>
      <c r="G148" s="510" t="s">
        <v>431</v>
      </c>
      <c r="H148" s="510" t="s">
        <v>431</v>
      </c>
      <c r="I148" s="502"/>
      <c r="J148" s="505">
        <v>605126</v>
      </c>
      <c r="K148" s="504">
        <f t="shared" si="9"/>
        <v>386.4</v>
      </c>
      <c r="L148" s="504">
        <v>552</v>
      </c>
      <c r="M148" s="380"/>
    </row>
    <row r="149" spans="1:13" ht="13.2" x14ac:dyDescent="0.25">
      <c r="A149" s="380"/>
      <c r="B149" s="389"/>
      <c r="C149" s="1377" t="s">
        <v>1353</v>
      </c>
      <c r="D149" s="1378"/>
      <c r="E149" s="1378"/>
      <c r="F149" s="1379"/>
      <c r="G149" s="510" t="s">
        <v>431</v>
      </c>
      <c r="H149" s="510" t="s">
        <v>431</v>
      </c>
      <c r="I149" s="502"/>
      <c r="J149" s="505">
        <v>605123</v>
      </c>
      <c r="K149" s="504">
        <f t="shared" si="9"/>
        <v>386.4</v>
      </c>
      <c r="L149" s="504">
        <v>552</v>
      </c>
      <c r="M149" s="380"/>
    </row>
    <row r="150" spans="1:13" ht="13.2" x14ac:dyDescent="0.25">
      <c r="A150" s="380"/>
      <c r="B150" s="389"/>
      <c r="C150" s="1377" t="s">
        <v>1354</v>
      </c>
      <c r="D150" s="1378"/>
      <c r="E150" s="1378"/>
      <c r="F150" s="1379"/>
      <c r="G150" s="510" t="s">
        <v>431</v>
      </c>
      <c r="H150" s="510" t="s">
        <v>431</v>
      </c>
      <c r="I150" s="502"/>
      <c r="J150" s="505">
        <v>605130</v>
      </c>
      <c r="K150" s="504">
        <f t="shared" si="9"/>
        <v>386.4</v>
      </c>
      <c r="L150" s="504">
        <v>552</v>
      </c>
      <c r="M150" s="380"/>
    </row>
    <row r="151" spans="1:13" ht="13.2" x14ac:dyDescent="0.25">
      <c r="A151" s="380"/>
      <c r="B151" s="389"/>
      <c r="C151" s="1377" t="s">
        <v>1355</v>
      </c>
      <c r="D151" s="1378"/>
      <c r="E151" s="1378"/>
      <c r="F151" s="1379"/>
      <c r="G151" s="510" t="s">
        <v>431</v>
      </c>
      <c r="H151" s="510" t="s">
        <v>431</v>
      </c>
      <c r="I151" s="502"/>
      <c r="J151" s="505">
        <v>605121</v>
      </c>
      <c r="K151" s="504">
        <f t="shared" si="9"/>
        <v>386.4</v>
      </c>
      <c r="L151" s="504">
        <v>552</v>
      </c>
      <c r="M151" s="380"/>
    </row>
    <row r="152" spans="1:13" ht="13.2" x14ac:dyDescent="0.25">
      <c r="A152" s="380"/>
      <c r="B152" s="389"/>
      <c r="C152" s="1377" t="s">
        <v>1356</v>
      </c>
      <c r="D152" s="1378"/>
      <c r="E152" s="1378"/>
      <c r="F152" s="1379"/>
      <c r="G152" s="510" t="s">
        <v>431</v>
      </c>
      <c r="H152" s="510" t="s">
        <v>431</v>
      </c>
      <c r="I152" s="502"/>
      <c r="J152" s="505">
        <v>605125</v>
      </c>
      <c r="K152" s="504">
        <f t="shared" si="9"/>
        <v>386.4</v>
      </c>
      <c r="L152" s="504">
        <v>552</v>
      </c>
      <c r="M152" s="380"/>
    </row>
    <row r="153" spans="1:13" ht="13.2" x14ac:dyDescent="0.25">
      <c r="A153" s="380"/>
      <c r="B153" s="389"/>
      <c r="C153" s="1377" t="s">
        <v>1357</v>
      </c>
      <c r="D153" s="1378"/>
      <c r="E153" s="1378"/>
      <c r="F153" s="1379"/>
      <c r="G153" s="510" t="s">
        <v>431</v>
      </c>
      <c r="H153" s="510" t="s">
        <v>431</v>
      </c>
      <c r="I153" s="502"/>
      <c r="J153" s="505">
        <v>605131</v>
      </c>
      <c r="K153" s="504">
        <f t="shared" si="9"/>
        <v>386.4</v>
      </c>
      <c r="L153" s="504">
        <v>552</v>
      </c>
      <c r="M153" s="380"/>
    </row>
    <row r="154" spans="1:13" ht="13.2" x14ac:dyDescent="0.25">
      <c r="A154" s="380"/>
      <c r="B154" s="389"/>
      <c r="C154" s="1377" t="s">
        <v>1358</v>
      </c>
      <c r="D154" s="1378"/>
      <c r="E154" s="1378"/>
      <c r="F154" s="1379"/>
      <c r="G154" s="510" t="s">
        <v>431</v>
      </c>
      <c r="H154" s="510" t="s">
        <v>431</v>
      </c>
      <c r="I154" s="502"/>
      <c r="J154" s="505">
        <v>605127</v>
      </c>
      <c r="K154" s="504">
        <f t="shared" si="9"/>
        <v>386.4</v>
      </c>
      <c r="L154" s="504">
        <v>552</v>
      </c>
      <c r="M154" s="380"/>
    </row>
    <row r="155" spans="1:13" ht="13.2" x14ac:dyDescent="0.25">
      <c r="A155" s="380"/>
      <c r="B155" s="389"/>
      <c r="C155" s="1377" t="s">
        <v>1359</v>
      </c>
      <c r="D155" s="1378"/>
      <c r="E155" s="1378"/>
      <c r="F155" s="1379"/>
      <c r="G155" s="510" t="s">
        <v>431</v>
      </c>
      <c r="H155" s="510" t="s">
        <v>431</v>
      </c>
      <c r="I155" s="502"/>
      <c r="J155" s="505">
        <v>605132</v>
      </c>
      <c r="K155" s="504">
        <f t="shared" si="9"/>
        <v>386.4</v>
      </c>
      <c r="L155" s="504">
        <v>552</v>
      </c>
      <c r="M155" s="380"/>
    </row>
    <row r="156" spans="1:13" ht="13.2" x14ac:dyDescent="0.25">
      <c r="A156" s="380"/>
      <c r="B156" s="389"/>
      <c r="C156" s="1377" t="s">
        <v>1360</v>
      </c>
      <c r="D156" s="1378"/>
      <c r="E156" s="1378"/>
      <c r="F156" s="1379"/>
      <c r="G156" s="510" t="s">
        <v>431</v>
      </c>
      <c r="H156" s="510" t="s">
        <v>431</v>
      </c>
      <c r="I156" s="502"/>
      <c r="J156" s="505">
        <v>605122</v>
      </c>
      <c r="K156" s="504">
        <f t="shared" si="9"/>
        <v>386.4</v>
      </c>
      <c r="L156" s="504">
        <v>552</v>
      </c>
      <c r="M156" s="380"/>
    </row>
    <row r="157" spans="1:13" ht="13.2" x14ac:dyDescent="0.25">
      <c r="A157" s="380"/>
      <c r="B157" s="389"/>
      <c r="C157" s="1377" t="s">
        <v>1361</v>
      </c>
      <c r="D157" s="1378"/>
      <c r="E157" s="1378"/>
      <c r="F157" s="1379"/>
      <c r="G157" s="510" t="s">
        <v>431</v>
      </c>
      <c r="H157" s="510" t="s">
        <v>431</v>
      </c>
      <c r="I157" s="502"/>
      <c r="J157" s="505">
        <v>605128</v>
      </c>
      <c r="K157" s="504">
        <f t="shared" si="9"/>
        <v>386.4</v>
      </c>
      <c r="L157" s="504">
        <v>552</v>
      </c>
      <c r="M157" s="380"/>
    </row>
    <row r="158" spans="1:13" ht="13.2" x14ac:dyDescent="0.25">
      <c r="A158" s="380"/>
      <c r="B158" s="389"/>
      <c r="C158" s="672"/>
      <c r="D158" s="672"/>
      <c r="E158" s="672"/>
      <c r="F158" s="672"/>
      <c r="G158" s="604"/>
      <c r="H158" s="604"/>
      <c r="I158" s="502"/>
      <c r="J158" s="502"/>
      <c r="K158" s="512"/>
      <c r="L158" s="512"/>
      <c r="M158" s="380"/>
    </row>
    <row r="159" spans="1:13" ht="25.5" customHeight="1" x14ac:dyDescent="0.25">
      <c r="A159" s="380"/>
      <c r="B159" s="1376" t="s">
        <v>603</v>
      </c>
      <c r="C159" s="1376"/>
      <c r="D159" s="1376"/>
      <c r="E159" s="1376"/>
      <c r="F159" s="1376"/>
      <c r="G159" s="516" t="s">
        <v>472</v>
      </c>
      <c r="H159" s="516" t="s">
        <v>473</v>
      </c>
      <c r="I159" s="388"/>
      <c r="J159" s="517" t="s">
        <v>47</v>
      </c>
      <c r="K159" s="508" t="s">
        <v>455</v>
      </c>
      <c r="L159" s="518" t="s">
        <v>5</v>
      </c>
      <c r="M159" s="380"/>
    </row>
    <row r="160" spans="1:13" ht="13.2" x14ac:dyDescent="0.25">
      <c r="A160" s="380"/>
      <c r="B160" s="389"/>
      <c r="C160" s="1375" t="s">
        <v>604</v>
      </c>
      <c r="D160" s="1375"/>
      <c r="E160" s="1375"/>
      <c r="F160" s="1375"/>
      <c r="G160" s="510" t="s">
        <v>431</v>
      </c>
      <c r="H160" s="510" t="s">
        <v>431</v>
      </c>
      <c r="I160" s="502"/>
      <c r="J160" s="505">
        <v>4257</v>
      </c>
      <c r="K160" s="504">
        <f t="shared" ref="K160:K173" si="10">L160*0.7</f>
        <v>686.69999999999993</v>
      </c>
      <c r="L160" s="854">
        <v>981</v>
      </c>
      <c r="M160" s="380"/>
    </row>
    <row r="161" spans="1:13" ht="13.2" x14ac:dyDescent="0.25">
      <c r="A161" s="380"/>
      <c r="B161" s="389"/>
      <c r="C161" s="1375" t="s">
        <v>608</v>
      </c>
      <c r="D161" s="1375"/>
      <c r="E161" s="1375"/>
      <c r="F161" s="1375"/>
      <c r="G161" s="510" t="s">
        <v>431</v>
      </c>
      <c r="H161" s="510"/>
      <c r="I161" s="502"/>
      <c r="J161" s="505">
        <v>3502</v>
      </c>
      <c r="K161" s="504">
        <f t="shared" si="10"/>
        <v>481.59999999999997</v>
      </c>
      <c r="L161" s="854">
        <v>688</v>
      </c>
      <c r="M161" s="380"/>
    </row>
    <row r="162" spans="1:13" ht="13.2" x14ac:dyDescent="0.25">
      <c r="A162" s="380"/>
      <c r="B162" s="389"/>
      <c r="C162" s="1375" t="s">
        <v>584</v>
      </c>
      <c r="D162" s="1375"/>
      <c r="E162" s="1375"/>
      <c r="F162" s="1375"/>
      <c r="G162" s="510" t="s">
        <v>431</v>
      </c>
      <c r="H162" s="510" t="s">
        <v>431</v>
      </c>
      <c r="I162" s="502"/>
      <c r="J162" s="505" t="s">
        <v>582</v>
      </c>
      <c r="K162" s="504">
        <f t="shared" si="10"/>
        <v>378</v>
      </c>
      <c r="L162" s="854">
        <v>540</v>
      </c>
      <c r="M162" s="380"/>
    </row>
    <row r="163" spans="1:13" ht="13.2" x14ac:dyDescent="0.25">
      <c r="A163" s="380"/>
      <c r="B163" s="389"/>
      <c r="C163" s="1375" t="s">
        <v>719</v>
      </c>
      <c r="D163" s="1375"/>
      <c r="E163" s="1375"/>
      <c r="F163" s="1375"/>
      <c r="G163" s="510" t="s">
        <v>431</v>
      </c>
      <c r="H163" s="510" t="s">
        <v>431</v>
      </c>
      <c r="I163" s="502"/>
      <c r="J163" s="505">
        <v>4815</v>
      </c>
      <c r="K163" s="504">
        <f t="shared" si="10"/>
        <v>94.5</v>
      </c>
      <c r="L163" s="854">
        <v>135</v>
      </c>
      <c r="M163" s="380"/>
    </row>
    <row r="164" spans="1:13" ht="13.2" x14ac:dyDescent="0.25">
      <c r="A164" s="380"/>
      <c r="B164" s="389"/>
      <c r="C164" s="1312" t="s">
        <v>1376</v>
      </c>
      <c r="D164" s="1312"/>
      <c r="E164" s="1312"/>
      <c r="F164" s="510"/>
      <c r="G164" s="510" t="s">
        <v>431</v>
      </c>
      <c r="H164" s="509" t="s">
        <v>431</v>
      </c>
      <c r="I164" s="852"/>
      <c r="J164" s="1072">
        <v>4821</v>
      </c>
      <c r="K164" s="504">
        <f t="shared" si="10"/>
        <v>283.5</v>
      </c>
      <c r="L164" s="535">
        <v>405</v>
      </c>
      <c r="M164" s="352"/>
    </row>
    <row r="165" spans="1:13" ht="13.2" x14ac:dyDescent="0.25">
      <c r="A165" s="380"/>
      <c r="B165" s="389"/>
      <c r="C165" s="1312" t="s">
        <v>1377</v>
      </c>
      <c r="D165" s="1312"/>
      <c r="E165" s="1312"/>
      <c r="F165" s="510"/>
      <c r="G165" s="510" t="s">
        <v>431</v>
      </c>
      <c r="H165" s="509" t="s">
        <v>431</v>
      </c>
      <c r="I165" s="852"/>
      <c r="J165" s="1072">
        <v>3857</v>
      </c>
      <c r="K165" s="504">
        <f t="shared" si="10"/>
        <v>94.5</v>
      </c>
      <c r="L165" s="535">
        <v>135</v>
      </c>
      <c r="M165" s="352"/>
    </row>
    <row r="166" spans="1:13" ht="13.2" x14ac:dyDescent="0.25">
      <c r="A166" s="380"/>
      <c r="B166" s="389"/>
      <c r="C166" s="1312" t="s">
        <v>1379</v>
      </c>
      <c r="D166" s="1312"/>
      <c r="E166" s="1312"/>
      <c r="F166" s="510"/>
      <c r="G166" s="510" t="s">
        <v>431</v>
      </c>
      <c r="H166" s="509" t="s">
        <v>431</v>
      </c>
      <c r="I166" s="852"/>
      <c r="J166" s="1072" t="s">
        <v>1173</v>
      </c>
      <c r="K166" s="504">
        <f t="shared" si="10"/>
        <v>94.5</v>
      </c>
      <c r="L166" s="535">
        <v>135</v>
      </c>
      <c r="M166" s="352"/>
    </row>
    <row r="167" spans="1:13" ht="13.2" x14ac:dyDescent="0.25">
      <c r="A167" s="380"/>
      <c r="B167" s="389"/>
      <c r="C167" s="1312" t="s">
        <v>1380</v>
      </c>
      <c r="D167" s="1312"/>
      <c r="E167" s="1312"/>
      <c r="F167" s="510"/>
      <c r="G167" s="510" t="s">
        <v>431</v>
      </c>
      <c r="H167" s="509" t="s">
        <v>431</v>
      </c>
      <c r="I167" s="852"/>
      <c r="J167" s="1072">
        <v>3732</v>
      </c>
      <c r="K167" s="504">
        <f t="shared" si="10"/>
        <v>107.1</v>
      </c>
      <c r="L167" s="535">
        <v>153</v>
      </c>
      <c r="M167" s="352"/>
    </row>
    <row r="168" spans="1:13" ht="13.2" x14ac:dyDescent="0.25">
      <c r="A168" s="380"/>
      <c r="B168" s="389"/>
      <c r="C168" s="1312" t="s">
        <v>1381</v>
      </c>
      <c r="D168" s="1312"/>
      <c r="E168" s="1312"/>
      <c r="F168" s="510"/>
      <c r="G168" s="510" t="s">
        <v>431</v>
      </c>
      <c r="H168" s="509" t="s">
        <v>431</v>
      </c>
      <c r="I168" s="852"/>
      <c r="J168" s="1072">
        <v>4771</v>
      </c>
      <c r="K168" s="504">
        <f t="shared" si="10"/>
        <v>251.99999999999997</v>
      </c>
      <c r="L168" s="535">
        <v>360</v>
      </c>
      <c r="M168" s="352"/>
    </row>
    <row r="169" spans="1:13" ht="13.2" x14ac:dyDescent="0.25">
      <c r="A169" s="380"/>
      <c r="B169" s="389"/>
      <c r="C169" s="1312" t="s">
        <v>1382</v>
      </c>
      <c r="D169" s="1312"/>
      <c r="E169" s="1312"/>
      <c r="F169" s="510"/>
      <c r="G169" s="510" t="s">
        <v>431</v>
      </c>
      <c r="H169" s="509" t="s">
        <v>431</v>
      </c>
      <c r="I169" s="852"/>
      <c r="J169" s="1072">
        <v>3511</v>
      </c>
      <c r="K169" s="504">
        <f t="shared" si="10"/>
        <v>441</v>
      </c>
      <c r="L169" s="535">
        <v>630</v>
      </c>
      <c r="M169" s="352"/>
    </row>
    <row r="170" spans="1:13" ht="13.2" x14ac:dyDescent="0.25">
      <c r="A170" s="380"/>
      <c r="B170" s="389"/>
      <c r="C170" s="1312" t="s">
        <v>1383</v>
      </c>
      <c r="D170" s="1312"/>
      <c r="E170" s="1312"/>
      <c r="F170" s="510"/>
      <c r="G170" s="510" t="s">
        <v>431</v>
      </c>
      <c r="H170" s="509" t="s">
        <v>431</v>
      </c>
      <c r="I170" s="852"/>
      <c r="J170" s="1072">
        <v>3506</v>
      </c>
      <c r="K170" s="504">
        <f t="shared" si="10"/>
        <v>503.99999999999994</v>
      </c>
      <c r="L170" s="535">
        <v>720</v>
      </c>
      <c r="M170" s="352"/>
    </row>
    <row r="171" spans="1:13" ht="13.2" x14ac:dyDescent="0.25">
      <c r="A171" s="380"/>
      <c r="B171" s="389"/>
      <c r="C171" s="1312" t="s">
        <v>1384</v>
      </c>
      <c r="D171" s="1312"/>
      <c r="E171" s="1312"/>
      <c r="F171" s="510"/>
      <c r="G171" s="510" t="s">
        <v>431</v>
      </c>
      <c r="H171" s="509" t="s">
        <v>431</v>
      </c>
      <c r="I171" s="852"/>
      <c r="J171" s="1072">
        <v>4828</v>
      </c>
      <c r="K171" s="504">
        <f t="shared" si="10"/>
        <v>338.79999999999995</v>
      </c>
      <c r="L171" s="535">
        <v>484</v>
      </c>
      <c r="M171" s="352"/>
    </row>
    <row r="172" spans="1:13" ht="18" customHeight="1" x14ac:dyDescent="0.25">
      <c r="A172" s="380"/>
      <c r="B172" s="389"/>
      <c r="C172" s="1312" t="s">
        <v>1385</v>
      </c>
      <c r="D172" s="1312"/>
      <c r="E172" s="1312"/>
      <c r="F172" s="510"/>
      <c r="G172" s="510" t="s">
        <v>431</v>
      </c>
      <c r="H172" s="509" t="s">
        <v>431</v>
      </c>
      <c r="I172" s="852"/>
      <c r="J172" s="1072">
        <v>4626</v>
      </c>
      <c r="K172" s="504">
        <f t="shared" si="10"/>
        <v>1682.1</v>
      </c>
      <c r="L172" s="535">
        <v>2403</v>
      </c>
      <c r="M172" s="352"/>
    </row>
    <row r="173" spans="1:13" ht="13.2" x14ac:dyDescent="0.25">
      <c r="A173" s="380"/>
      <c r="B173" s="389"/>
      <c r="C173" s="1312" t="s">
        <v>1211</v>
      </c>
      <c r="D173" s="1312"/>
      <c r="E173" s="1312"/>
      <c r="F173" s="510"/>
      <c r="G173" s="510" t="s">
        <v>431</v>
      </c>
      <c r="H173" s="509" t="s">
        <v>431</v>
      </c>
      <c r="I173" s="852"/>
      <c r="J173" s="1072">
        <v>5029</v>
      </c>
      <c r="K173" s="504">
        <f t="shared" si="10"/>
        <v>157.5</v>
      </c>
      <c r="L173" s="535">
        <v>225</v>
      </c>
      <c r="M173" s="352"/>
    </row>
    <row r="174" spans="1:13" ht="13.8" x14ac:dyDescent="0.3">
      <c r="A174" s="350"/>
      <c r="B174" s="409"/>
      <c r="C174" s="398"/>
      <c r="D174" s="398"/>
      <c r="E174" s="398"/>
      <c r="F174" s="416"/>
      <c r="G174" s="416"/>
      <c r="H174" s="416"/>
      <c r="I174" s="351"/>
      <c r="J174" s="351"/>
      <c r="K174" s="477"/>
      <c r="L174" s="477"/>
      <c r="M174" s="350"/>
    </row>
    <row r="175" spans="1:13" ht="13.8" x14ac:dyDescent="0.25">
      <c r="B175" s="415"/>
      <c r="C175" s="417" t="s">
        <v>503</v>
      </c>
      <c r="D175" s="418"/>
      <c r="E175" s="418"/>
      <c r="F175" s="419"/>
      <c r="G175" s="419"/>
      <c r="H175" s="419"/>
      <c r="I175" s="420"/>
      <c r="J175" s="420"/>
      <c r="K175" s="487"/>
      <c r="L175" s="493"/>
    </row>
    <row r="176" spans="1:13" x14ac:dyDescent="0.2">
      <c r="B176" s="415"/>
      <c r="C176" s="422"/>
      <c r="D176" s="418"/>
      <c r="E176" s="418"/>
      <c r="F176" s="419"/>
      <c r="G176" s="419"/>
      <c r="H176" s="419"/>
      <c r="I176" s="420"/>
      <c r="J176" s="420"/>
      <c r="K176" s="487"/>
      <c r="L176" s="493"/>
    </row>
    <row r="177" spans="2:15" ht="12.75" customHeight="1" x14ac:dyDescent="0.2">
      <c r="B177" s="1232" t="s">
        <v>461</v>
      </c>
      <c r="C177" s="1232"/>
      <c r="D177" s="1232"/>
      <c r="E177" s="1232"/>
      <c r="F177" s="1232"/>
      <c r="G177" s="1232"/>
      <c r="H177" s="1232"/>
      <c r="I177" s="1232"/>
      <c r="J177" s="1232"/>
      <c r="K177" s="1232"/>
      <c r="L177" s="1232"/>
      <c r="M177" s="270"/>
      <c r="N177" s="270"/>
      <c r="O177" s="270"/>
    </row>
    <row r="178" spans="2:15" x14ac:dyDescent="0.2">
      <c r="B178" s="1387" t="s">
        <v>452</v>
      </c>
      <c r="C178" s="1387"/>
      <c r="D178" s="1387"/>
      <c r="E178" s="1387"/>
      <c r="F178" s="1387"/>
      <c r="G178" s="1387"/>
      <c r="H178" s="1387"/>
      <c r="I178" s="1387"/>
      <c r="J178" s="1387"/>
      <c r="K178" s="1387"/>
      <c r="L178" s="1387"/>
      <c r="M178" s="62"/>
      <c r="N178" s="222"/>
      <c r="O178" s="237"/>
    </row>
    <row r="179" spans="2:15" x14ac:dyDescent="0.2">
      <c r="B179" s="423"/>
      <c r="C179" s="415"/>
      <c r="D179" s="415"/>
      <c r="E179" s="415"/>
      <c r="F179" s="415"/>
      <c r="G179" s="415"/>
      <c r="H179" s="415"/>
      <c r="I179" s="421"/>
      <c r="J179" s="421"/>
      <c r="K179" s="487"/>
      <c r="L179" s="493"/>
    </row>
    <row r="180" spans="2:15" x14ac:dyDescent="0.2">
      <c r="B180" s="415"/>
      <c r="C180" s="415"/>
      <c r="D180" s="415"/>
      <c r="E180" s="415"/>
      <c r="F180" s="415"/>
      <c r="G180" s="415"/>
      <c r="H180" s="415"/>
      <c r="I180" s="421"/>
      <c r="J180" s="421"/>
      <c r="K180" s="487"/>
      <c r="L180" s="493"/>
    </row>
    <row r="181" spans="2:15" x14ac:dyDescent="0.2">
      <c r="B181" s="423"/>
      <c r="C181" s="415"/>
      <c r="D181" s="415"/>
      <c r="E181" s="415"/>
      <c r="F181" s="415"/>
      <c r="G181" s="415"/>
      <c r="H181" s="415"/>
      <c r="I181" s="421"/>
      <c r="J181" s="421"/>
      <c r="K181" s="487"/>
      <c r="L181" s="493"/>
    </row>
    <row r="182" spans="2:15" x14ac:dyDescent="0.2">
      <c r="B182" s="423" t="s">
        <v>504</v>
      </c>
      <c r="C182" s="415"/>
      <c r="D182" s="415"/>
      <c r="E182" s="415"/>
      <c r="F182" s="415"/>
      <c r="G182" s="415"/>
      <c r="H182" s="415"/>
      <c r="I182" s="421"/>
      <c r="J182" s="421"/>
      <c r="K182" s="487"/>
      <c r="L182" s="493"/>
    </row>
    <row r="183" spans="2:15" x14ac:dyDescent="0.2">
      <c r="B183" s="423" t="s">
        <v>505</v>
      </c>
      <c r="C183" s="415"/>
      <c r="D183" s="415"/>
      <c r="E183" s="415"/>
      <c r="F183" s="415"/>
      <c r="G183" s="415"/>
      <c r="H183" s="415"/>
      <c r="I183" s="421"/>
      <c r="J183" s="421"/>
      <c r="K183" s="487"/>
      <c r="L183" s="493"/>
    </row>
    <row r="184" spans="2:15" x14ac:dyDescent="0.2">
      <c r="B184" s="415"/>
      <c r="C184" s="415"/>
      <c r="D184" s="415"/>
      <c r="E184" s="415"/>
      <c r="F184" s="415"/>
      <c r="G184" s="415"/>
      <c r="H184" s="415"/>
      <c r="I184" s="421"/>
      <c r="J184" s="421"/>
      <c r="K184" s="487"/>
      <c r="L184" s="493"/>
    </row>
  </sheetData>
  <mergeCells count="102">
    <mergeCell ref="E5:I5"/>
    <mergeCell ref="E3:G3"/>
    <mergeCell ref="E4:G4"/>
    <mergeCell ref="E7:G7"/>
    <mergeCell ref="C82:F82"/>
    <mergeCell ref="C59:F59"/>
    <mergeCell ref="C60:F60"/>
    <mergeCell ref="C61:F61"/>
    <mergeCell ref="C84:F84"/>
    <mergeCell ref="C67:F67"/>
    <mergeCell ref="C68:F68"/>
    <mergeCell ref="C69:F69"/>
    <mergeCell ref="C70:F70"/>
    <mergeCell ref="C71:F71"/>
    <mergeCell ref="C79:F79"/>
    <mergeCell ref="C80:F80"/>
    <mergeCell ref="C81:F81"/>
    <mergeCell ref="C83:F83"/>
    <mergeCell ref="B178:L178"/>
    <mergeCell ref="B177:L177"/>
    <mergeCell ref="C136:F136"/>
    <mergeCell ref="C135:F135"/>
    <mergeCell ref="C145:F145"/>
    <mergeCell ref="C143:F143"/>
    <mergeCell ref="C142:F142"/>
    <mergeCell ref="C140:F140"/>
    <mergeCell ref="C139:F139"/>
    <mergeCell ref="C141:F141"/>
    <mergeCell ref="C157:F157"/>
    <mergeCell ref="C154:F154"/>
    <mergeCell ref="C155:F155"/>
    <mergeCell ref="C156:F156"/>
    <mergeCell ref="C173:E173"/>
    <mergeCell ref="C164:E164"/>
    <mergeCell ref="C165:E165"/>
    <mergeCell ref="C166:E166"/>
    <mergeCell ref="C167:E167"/>
    <mergeCell ref="C168:E168"/>
    <mergeCell ref="C169:E169"/>
    <mergeCell ref="C170:E170"/>
    <mergeCell ref="C171:E171"/>
    <mergeCell ref="C172:E172"/>
    <mergeCell ref="C86:F86"/>
    <mergeCell ref="C40:F40"/>
    <mergeCell ref="C43:F43"/>
    <mergeCell ref="C39:F39"/>
    <mergeCell ref="C44:F44"/>
    <mergeCell ref="C72:F72"/>
    <mergeCell ref="C47:F47"/>
    <mergeCell ref="C48:F48"/>
    <mergeCell ref="C49:F49"/>
    <mergeCell ref="C52:F52"/>
    <mergeCell ref="C53:F53"/>
    <mergeCell ref="C54:F54"/>
    <mergeCell ref="C55:F55"/>
    <mergeCell ref="C56:F56"/>
    <mergeCell ref="C57:F57"/>
    <mergeCell ref="C58:F58"/>
    <mergeCell ref="C85:F85"/>
    <mergeCell ref="C95:F95"/>
    <mergeCell ref="C96:F96"/>
    <mergeCell ref="C99:F99"/>
    <mergeCell ref="C101:F101"/>
    <mergeCell ref="C100:F100"/>
    <mergeCell ref="C87:F87"/>
    <mergeCell ref="C88:F88"/>
    <mergeCell ref="C89:F89"/>
    <mergeCell ref="C90:F90"/>
    <mergeCell ref="C94:F94"/>
    <mergeCell ref="C93:F93"/>
    <mergeCell ref="C102:F102"/>
    <mergeCell ref="C105:F105"/>
    <mergeCell ref="C106:F106"/>
    <mergeCell ref="C107:F107"/>
    <mergeCell ref="C108:F108"/>
    <mergeCell ref="C109:F109"/>
    <mergeCell ref="C110:F110"/>
    <mergeCell ref="C115:F115"/>
    <mergeCell ref="C114:F114"/>
    <mergeCell ref="C116:F116"/>
    <mergeCell ref="C128:F128"/>
    <mergeCell ref="C126:F126"/>
    <mergeCell ref="C127:F127"/>
    <mergeCell ref="C129:F129"/>
    <mergeCell ref="C163:F163"/>
    <mergeCell ref="C130:F130"/>
    <mergeCell ref="C162:F162"/>
    <mergeCell ref="C161:F161"/>
    <mergeCell ref="C160:F160"/>
    <mergeCell ref="B159:F159"/>
    <mergeCell ref="C149:F149"/>
    <mergeCell ref="C150:F150"/>
    <mergeCell ref="C151:F151"/>
    <mergeCell ref="C152:F152"/>
    <mergeCell ref="C153:F153"/>
    <mergeCell ref="C148:F148"/>
    <mergeCell ref="C117:F117"/>
    <mergeCell ref="B133:F133"/>
    <mergeCell ref="B123:F123"/>
    <mergeCell ref="C147:F147"/>
    <mergeCell ref="C146:F146"/>
    <mergeCell ref="C144:F144"/>
  </mergeCells>
  <pageMargins left="0.25" right="0.25" top="0.25" bottom="0.75" header="0.25" footer="0.25"/>
  <pageSetup scale="79" fitToHeight="0" orientation="portrait" r:id="rId1"/>
  <headerFooter alignWithMargins="0">
    <oddFooter>&amp;L&amp;"Verdana,Italic"Confidential Property of E-Z-GO Division of Textron Inc. &amp;R&amp;"Verdana,Italic"Page&amp;P</oddFooter>
  </headerFooter>
  <rowBreaks count="2" manualBreakCount="2">
    <brk id="74" max="16383" man="1"/>
    <brk id="132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22"/>
  <sheetViews>
    <sheetView topLeftCell="A172" zoomScaleNormal="100" zoomScaleSheetLayoutView="90" zoomScalePageLayoutView="80" workbookViewId="0">
      <selection activeCell="L198" sqref="L198"/>
    </sheetView>
  </sheetViews>
  <sheetFormatPr defaultColWidth="9.109375" defaultRowHeight="12.6" x14ac:dyDescent="0.2"/>
  <cols>
    <col min="1" max="1" width="7.33203125" style="352" customWidth="1"/>
    <col min="2" max="2" width="12" style="353" customWidth="1"/>
    <col min="3" max="3" width="4.6640625" style="353" customWidth="1"/>
    <col min="4" max="4" width="15" style="353" customWidth="1"/>
    <col min="5" max="5" width="31.44140625" style="353" customWidth="1"/>
    <col min="6" max="9" width="3.88671875" style="353" customWidth="1"/>
    <col min="10" max="10" width="2.109375" style="354" customWidth="1"/>
    <col min="11" max="11" width="12" style="354" customWidth="1"/>
    <col min="12" max="12" width="12.6640625" style="488" customWidth="1"/>
    <col min="13" max="13" width="14.6640625" style="494" customWidth="1"/>
    <col min="14" max="14" width="7.33203125" style="415" customWidth="1"/>
    <col min="15" max="16384" width="9.109375" style="353"/>
  </cols>
  <sheetData>
    <row r="1" spans="2:14" x14ac:dyDescent="0.2">
      <c r="B1" s="350"/>
      <c r="C1" s="350"/>
      <c r="D1" s="350"/>
      <c r="E1" s="350"/>
      <c r="F1" s="350"/>
      <c r="G1" s="350"/>
      <c r="H1" s="350"/>
      <c r="I1" s="350"/>
      <c r="J1" s="351"/>
      <c r="K1" s="351"/>
      <c r="L1" s="477"/>
      <c r="M1" s="489"/>
      <c r="N1" s="352"/>
    </row>
    <row r="2" spans="2:14" x14ac:dyDescent="0.2">
      <c r="B2" s="350"/>
      <c r="C2" s="350"/>
      <c r="D2" s="350"/>
      <c r="E2" s="350"/>
      <c r="F2" s="350"/>
      <c r="G2" s="350"/>
      <c r="H2" s="350"/>
      <c r="I2" s="350"/>
      <c r="J2" s="351"/>
      <c r="L2" s="478"/>
      <c r="M2" s="490"/>
      <c r="N2" s="352"/>
    </row>
    <row r="3" spans="2:14" ht="17.399999999999999" x14ac:dyDescent="0.3">
      <c r="B3" s="350"/>
      <c r="C3" s="350"/>
      <c r="D3" s="350"/>
      <c r="E3" s="1360" t="s">
        <v>535</v>
      </c>
      <c r="F3" s="1360"/>
      <c r="G3" s="1360"/>
      <c r="H3" s="1360"/>
      <c r="I3" s="1360"/>
      <c r="J3" s="1360"/>
      <c r="K3" s="351"/>
      <c r="L3" s="477"/>
      <c r="M3" s="489"/>
      <c r="N3" s="352"/>
    </row>
    <row r="4" spans="2:14" ht="15" customHeight="1" x14ac:dyDescent="0.3">
      <c r="B4" s="350"/>
      <c r="C4" s="350"/>
      <c r="D4" s="350"/>
      <c r="E4" s="1361" t="s">
        <v>532</v>
      </c>
      <c r="F4" s="1361"/>
      <c r="G4" s="1361"/>
      <c r="H4" s="1361"/>
      <c r="I4" s="356"/>
      <c r="J4" s="351"/>
      <c r="K4" s="357"/>
      <c r="L4" s="479"/>
      <c r="M4" s="491" t="s">
        <v>1</v>
      </c>
      <c r="N4" s="352"/>
    </row>
    <row r="5" spans="2:14" x14ac:dyDescent="0.2">
      <c r="B5" s="350"/>
      <c r="C5" s="350"/>
      <c r="D5" s="350"/>
      <c r="E5" s="1191" t="s">
        <v>1047</v>
      </c>
      <c r="F5" s="1191"/>
      <c r="G5" s="1191"/>
      <c r="H5" s="1191"/>
      <c r="I5" s="1191"/>
      <c r="J5" s="351"/>
      <c r="K5" s="357"/>
      <c r="L5" s="479"/>
      <c r="M5" s="491" t="s">
        <v>2</v>
      </c>
      <c r="N5" s="352"/>
    </row>
    <row r="6" spans="2:14" ht="13.2" thickBot="1" x14ac:dyDescent="0.25">
      <c r="B6" s="350"/>
      <c r="C6" s="350"/>
      <c r="D6" s="350"/>
      <c r="E6" s="350"/>
      <c r="F6" s="360"/>
      <c r="G6" s="360"/>
      <c r="H6" s="360"/>
      <c r="I6" s="360"/>
      <c r="J6" s="351"/>
      <c r="K6" s="351"/>
      <c r="L6" s="477"/>
      <c r="M6" s="489"/>
      <c r="N6" s="352"/>
    </row>
    <row r="7" spans="2:14" ht="20.399999999999999" thickBot="1" x14ac:dyDescent="0.35">
      <c r="B7" s="350"/>
      <c r="C7" s="350"/>
      <c r="D7" s="350"/>
      <c r="E7" s="1362" t="s">
        <v>967</v>
      </c>
      <c r="F7" s="1363"/>
      <c r="G7" s="1363"/>
      <c r="H7" s="1363"/>
      <c r="I7" s="521"/>
      <c r="J7" s="351"/>
      <c r="K7" s="351"/>
      <c r="L7" s="477"/>
      <c r="M7" s="489"/>
      <c r="N7" s="352"/>
    </row>
    <row r="8" spans="2:14" ht="24" customHeight="1" x14ac:dyDescent="0.2">
      <c r="B8" s="361" t="s">
        <v>536</v>
      </c>
      <c r="C8" s="362"/>
      <c r="D8" s="362"/>
      <c r="E8" s="362"/>
      <c r="F8" s="362"/>
      <c r="G8" s="362"/>
      <c r="H8" s="362"/>
      <c r="I8" s="362"/>
      <c r="J8" s="363"/>
      <c r="K8" s="513" t="s">
        <v>4</v>
      </c>
      <c r="L8" s="263" t="s">
        <v>455</v>
      </c>
      <c r="M8" s="501" t="s">
        <v>5</v>
      </c>
      <c r="N8" s="352"/>
    </row>
    <row r="9" spans="2:14" x14ac:dyDescent="0.2">
      <c r="B9" s="350"/>
      <c r="C9" s="350"/>
      <c r="D9" s="350"/>
      <c r="E9" s="350"/>
      <c r="F9" s="350"/>
      <c r="G9" s="350"/>
      <c r="H9" s="350"/>
      <c r="I9" s="350"/>
      <c r="J9" s="351"/>
      <c r="K9" s="351"/>
      <c r="L9" s="477"/>
      <c r="M9" s="477"/>
      <c r="N9" s="352"/>
    </row>
    <row r="10" spans="2:14" x14ac:dyDescent="0.2">
      <c r="B10" s="525" t="s">
        <v>537</v>
      </c>
      <c r="C10" s="526"/>
      <c r="D10" s="526"/>
      <c r="E10" s="526"/>
      <c r="F10" s="526"/>
      <c r="G10" s="526"/>
      <c r="H10" s="526"/>
      <c r="I10" s="526"/>
      <c r="J10" s="527"/>
      <c r="K10" s="529">
        <v>618867</v>
      </c>
      <c r="L10" s="530">
        <f>M10*0.7</f>
        <v>8232</v>
      </c>
      <c r="M10" s="530">
        <v>11760</v>
      </c>
      <c r="N10" s="352"/>
    </row>
    <row r="11" spans="2:14" x14ac:dyDescent="0.2">
      <c r="B11" s="369"/>
      <c r="C11" s="369"/>
      <c r="D11" s="369"/>
      <c r="E11" s="369"/>
      <c r="F11" s="369"/>
      <c r="G11" s="369"/>
      <c r="H11" s="369"/>
      <c r="I11" s="369"/>
      <c r="J11" s="377"/>
      <c r="K11" s="370"/>
      <c r="L11" s="481"/>
      <c r="M11" s="492"/>
      <c r="N11" s="352"/>
    </row>
    <row r="12" spans="2:14" x14ac:dyDescent="0.2">
      <c r="B12" s="371" t="s">
        <v>7</v>
      </c>
      <c r="C12" s="369"/>
      <c r="D12" s="369"/>
      <c r="E12" s="369"/>
      <c r="F12" s="369"/>
      <c r="G12" s="369"/>
      <c r="H12" s="369"/>
      <c r="I12" s="369"/>
      <c r="J12" s="377"/>
      <c r="K12" s="370"/>
      <c r="L12" s="481"/>
      <c r="M12" s="481"/>
      <c r="N12" s="352"/>
    </row>
    <row r="13" spans="2:14" x14ac:dyDescent="0.2">
      <c r="B13" s="372" t="s">
        <v>206</v>
      </c>
      <c r="C13" s="350"/>
      <c r="D13" s="373" t="s">
        <v>9</v>
      </c>
      <c r="E13" s="373"/>
      <c r="F13" s="372" t="s">
        <v>10</v>
      </c>
      <c r="G13" s="350"/>
      <c r="H13" s="350"/>
      <c r="I13" s="350"/>
      <c r="J13" s="357"/>
      <c r="K13" s="374" t="s">
        <v>11</v>
      </c>
      <c r="L13" s="537"/>
      <c r="M13" s="482"/>
      <c r="N13" s="352"/>
    </row>
    <row r="14" spans="2:14" x14ac:dyDescent="0.2">
      <c r="B14" s="372" t="s">
        <v>311</v>
      </c>
      <c r="C14" s="350"/>
      <c r="D14" s="373" t="s">
        <v>269</v>
      </c>
      <c r="E14" s="373"/>
      <c r="F14" s="372" t="s">
        <v>14</v>
      </c>
      <c r="G14" s="350"/>
      <c r="H14" s="350"/>
      <c r="I14" s="350"/>
      <c r="J14" s="357"/>
      <c r="K14" s="374" t="s">
        <v>11</v>
      </c>
      <c r="L14" s="537"/>
      <c r="M14" s="482"/>
      <c r="N14" s="352"/>
    </row>
    <row r="15" spans="2:14" x14ac:dyDescent="0.2">
      <c r="B15" s="372" t="s">
        <v>15</v>
      </c>
      <c r="C15" s="350"/>
      <c r="D15" s="373" t="s">
        <v>538</v>
      </c>
      <c r="E15" s="373"/>
      <c r="F15" s="372" t="s">
        <v>17</v>
      </c>
      <c r="G15" s="350"/>
      <c r="H15" s="350"/>
      <c r="I15" s="350"/>
      <c r="J15" s="357"/>
      <c r="K15" s="374" t="s">
        <v>18</v>
      </c>
      <c r="L15" s="537"/>
      <c r="M15" s="482"/>
      <c r="N15" s="352"/>
    </row>
    <row r="16" spans="2:14" x14ac:dyDescent="0.2">
      <c r="B16" s="372" t="s">
        <v>205</v>
      </c>
      <c r="C16" s="350"/>
      <c r="D16" s="373" t="s">
        <v>20</v>
      </c>
      <c r="E16" s="373"/>
      <c r="F16" s="372" t="s">
        <v>28</v>
      </c>
      <c r="G16" s="350"/>
      <c r="H16" s="350"/>
      <c r="I16" s="350"/>
      <c r="J16" s="357"/>
      <c r="K16" s="374" t="s">
        <v>539</v>
      </c>
      <c r="L16" s="537"/>
      <c r="M16" s="482"/>
      <c r="N16" s="352"/>
    </row>
    <row r="17" spans="2:14" x14ac:dyDescent="0.2">
      <c r="B17" s="372" t="s">
        <v>22</v>
      </c>
      <c r="C17" s="350"/>
      <c r="D17" s="373" t="s">
        <v>23</v>
      </c>
      <c r="E17" s="373"/>
      <c r="F17" s="372"/>
      <c r="G17" s="350"/>
      <c r="H17" s="350"/>
      <c r="I17" s="350"/>
      <c r="J17" s="357"/>
      <c r="K17" s="374" t="s">
        <v>540</v>
      </c>
      <c r="L17" s="537"/>
      <c r="M17" s="482"/>
      <c r="N17" s="352"/>
    </row>
    <row r="18" spans="2:14" x14ac:dyDescent="0.2">
      <c r="B18" s="372" t="s">
        <v>25</v>
      </c>
      <c r="C18" s="350"/>
      <c r="D18" s="373" t="s">
        <v>541</v>
      </c>
      <c r="E18" s="373"/>
      <c r="F18" s="372" t="s">
        <v>21</v>
      </c>
      <c r="G18" s="350"/>
      <c r="H18" s="350"/>
      <c r="I18" s="350"/>
      <c r="J18" s="357"/>
      <c r="K18" s="374" t="s">
        <v>542</v>
      </c>
      <c r="L18" s="537"/>
      <c r="M18" s="482"/>
      <c r="N18" s="352"/>
    </row>
    <row r="19" spans="2:14" x14ac:dyDescent="0.2">
      <c r="B19" s="372" t="s">
        <v>31</v>
      </c>
      <c r="C19" s="350"/>
      <c r="D19" s="373" t="s">
        <v>164</v>
      </c>
      <c r="E19" s="373"/>
      <c r="F19" s="372" t="s">
        <v>543</v>
      </c>
      <c r="G19" s="350"/>
      <c r="H19" s="350"/>
      <c r="I19" s="350"/>
      <c r="J19" s="357"/>
      <c r="K19" s="374" t="s">
        <v>544</v>
      </c>
      <c r="L19" s="537"/>
      <c r="M19" s="482"/>
      <c r="N19" s="352"/>
    </row>
    <row r="20" spans="2:14" x14ac:dyDescent="0.2">
      <c r="B20" s="372" t="s">
        <v>545</v>
      </c>
      <c r="C20" s="350"/>
      <c r="D20" s="373" t="s">
        <v>546</v>
      </c>
      <c r="E20" s="373"/>
      <c r="F20" s="372" t="s">
        <v>547</v>
      </c>
      <c r="G20" s="350"/>
      <c r="H20" s="350"/>
      <c r="I20" s="350"/>
      <c r="J20" s="357"/>
      <c r="K20" s="374" t="s">
        <v>511</v>
      </c>
      <c r="L20" s="537"/>
      <c r="M20" s="482"/>
      <c r="N20" s="352"/>
    </row>
    <row r="21" spans="2:14" x14ac:dyDescent="0.2">
      <c r="B21" s="372" t="s">
        <v>29</v>
      </c>
      <c r="C21" s="350"/>
      <c r="D21" s="373" t="s">
        <v>40</v>
      </c>
      <c r="E21" s="373"/>
      <c r="F21" s="372" t="s">
        <v>548</v>
      </c>
      <c r="G21" s="350"/>
      <c r="H21" s="350"/>
      <c r="I21" s="350"/>
      <c r="J21" s="357"/>
      <c r="K21" s="374" t="s">
        <v>549</v>
      </c>
      <c r="L21" s="537"/>
      <c r="M21" s="482"/>
      <c r="N21" s="352"/>
    </row>
    <row r="22" spans="2:14" x14ac:dyDescent="0.2">
      <c r="B22" s="350"/>
      <c r="C22" s="350"/>
      <c r="D22" s="350"/>
      <c r="E22" s="350"/>
      <c r="F22" s="350"/>
      <c r="G22" s="350"/>
      <c r="H22" s="350"/>
      <c r="I22" s="350"/>
      <c r="J22" s="351"/>
      <c r="K22" s="351"/>
      <c r="L22" s="477"/>
      <c r="M22" s="477"/>
      <c r="N22" s="352"/>
    </row>
    <row r="23" spans="2:14" x14ac:dyDescent="0.2">
      <c r="B23" s="525" t="s">
        <v>847</v>
      </c>
      <c r="C23" s="526"/>
      <c r="D23" s="526"/>
      <c r="E23" s="526"/>
      <c r="F23" s="519"/>
      <c r="G23" s="519"/>
      <c r="H23" s="519"/>
      <c r="I23" s="519"/>
      <c r="J23" s="528"/>
      <c r="K23" s="529">
        <v>618868</v>
      </c>
      <c r="L23" s="530">
        <f>M23*0.7</f>
        <v>7496.2999999999993</v>
      </c>
      <c r="M23" s="530">
        <v>10709</v>
      </c>
      <c r="N23" s="352"/>
    </row>
    <row r="24" spans="2:14" x14ac:dyDescent="0.2">
      <c r="B24" s="369"/>
      <c r="C24" s="350"/>
      <c r="D24" s="350"/>
      <c r="E24" s="350"/>
      <c r="F24" s="350"/>
      <c r="G24" s="350"/>
      <c r="H24" s="350"/>
      <c r="I24" s="350"/>
      <c r="J24" s="351"/>
      <c r="K24" s="370"/>
      <c r="L24" s="481"/>
      <c r="M24" s="481"/>
      <c r="N24" s="352"/>
    </row>
    <row r="25" spans="2:14" x14ac:dyDescent="0.2">
      <c r="B25" s="371" t="s">
        <v>7</v>
      </c>
      <c r="C25" s="369"/>
      <c r="D25" s="369"/>
      <c r="E25" s="369"/>
      <c r="F25" s="369"/>
      <c r="G25" s="369"/>
      <c r="H25" s="369"/>
      <c r="I25" s="369"/>
      <c r="J25" s="377"/>
      <c r="K25" s="370"/>
      <c r="L25" s="481"/>
      <c r="M25" s="481"/>
      <c r="N25" s="352"/>
    </row>
    <row r="26" spans="2:14" x14ac:dyDescent="0.2">
      <c r="B26" s="372" t="s">
        <v>33</v>
      </c>
      <c r="C26" s="350"/>
      <c r="D26" s="373" t="s">
        <v>34</v>
      </c>
      <c r="E26" s="373"/>
      <c r="F26" s="372" t="s">
        <v>10</v>
      </c>
      <c r="G26" s="350"/>
      <c r="H26" s="350"/>
      <c r="I26" s="350"/>
      <c r="J26" s="357"/>
      <c r="K26" s="374" t="s">
        <v>11</v>
      </c>
      <c r="L26" s="537"/>
      <c r="M26" s="482"/>
      <c r="N26" s="352"/>
    </row>
    <row r="27" spans="2:14" x14ac:dyDescent="0.2">
      <c r="B27" s="372" t="s">
        <v>311</v>
      </c>
      <c r="C27" s="350"/>
      <c r="D27" s="373" t="s">
        <v>471</v>
      </c>
      <c r="E27" s="389"/>
      <c r="F27" s="372" t="s">
        <v>14</v>
      </c>
      <c r="G27" s="350"/>
      <c r="H27" s="350"/>
      <c r="I27" s="350"/>
      <c r="J27" s="357"/>
      <c r="K27" s="374" t="s">
        <v>11</v>
      </c>
      <c r="L27" s="537"/>
      <c r="M27" s="482"/>
      <c r="N27" s="352"/>
    </row>
    <row r="28" spans="2:14" x14ac:dyDescent="0.2">
      <c r="B28" s="372" t="s">
        <v>15</v>
      </c>
      <c r="C28" s="350"/>
      <c r="D28" s="373" t="s">
        <v>550</v>
      </c>
      <c r="E28" s="373"/>
      <c r="F28" s="372" t="s">
        <v>17</v>
      </c>
      <c r="G28" s="350"/>
      <c r="H28" s="350"/>
      <c r="I28" s="350"/>
      <c r="J28" s="357"/>
      <c r="K28" s="374" t="s">
        <v>18</v>
      </c>
      <c r="L28" s="537"/>
      <c r="M28" s="482"/>
      <c r="N28" s="352"/>
    </row>
    <row r="29" spans="2:14" x14ac:dyDescent="0.2">
      <c r="B29" s="372" t="s">
        <v>37</v>
      </c>
      <c r="C29" s="350"/>
      <c r="D29" s="373" t="s">
        <v>551</v>
      </c>
      <c r="E29" s="373"/>
      <c r="F29" s="372" t="s">
        <v>28</v>
      </c>
      <c r="G29" s="350"/>
      <c r="H29" s="350"/>
      <c r="I29" s="350"/>
      <c r="J29" s="357"/>
      <c r="K29" s="374" t="s">
        <v>539</v>
      </c>
      <c r="L29" s="537"/>
      <c r="M29" s="482"/>
      <c r="N29" s="352"/>
    </row>
    <row r="30" spans="2:14" x14ac:dyDescent="0.2">
      <c r="B30" s="372" t="s">
        <v>25</v>
      </c>
      <c r="C30" s="350"/>
      <c r="D30" s="373" t="s">
        <v>541</v>
      </c>
      <c r="E30" s="373"/>
      <c r="F30" s="372"/>
      <c r="G30" s="350"/>
      <c r="H30" s="350"/>
      <c r="I30" s="350"/>
      <c r="J30" s="357"/>
      <c r="K30" s="374" t="s">
        <v>540</v>
      </c>
      <c r="L30" s="537"/>
      <c r="M30" s="482"/>
      <c r="N30" s="352"/>
    </row>
    <row r="31" spans="2:14" x14ac:dyDescent="0.2">
      <c r="B31" s="372" t="s">
        <v>31</v>
      </c>
      <c r="C31" s="350"/>
      <c r="D31" s="373" t="s">
        <v>164</v>
      </c>
      <c r="E31" s="373"/>
      <c r="F31" s="372" t="s">
        <v>21</v>
      </c>
      <c r="G31" s="350"/>
      <c r="H31" s="350"/>
      <c r="I31" s="350"/>
      <c r="J31" s="357"/>
      <c r="K31" s="374" t="s">
        <v>542</v>
      </c>
      <c r="L31" s="537"/>
      <c r="M31" s="482"/>
      <c r="N31" s="352"/>
    </row>
    <row r="32" spans="2:14" x14ac:dyDescent="0.2">
      <c r="B32" s="372" t="s">
        <v>545</v>
      </c>
      <c r="C32" s="350"/>
      <c r="D32" s="373" t="s">
        <v>546</v>
      </c>
      <c r="E32" s="373"/>
      <c r="F32" s="372" t="s">
        <v>543</v>
      </c>
      <c r="G32" s="350"/>
      <c r="H32" s="350"/>
      <c r="I32" s="350"/>
      <c r="J32" s="357"/>
      <c r="K32" s="374" t="s">
        <v>544</v>
      </c>
      <c r="L32" s="537"/>
      <c r="M32" s="482"/>
      <c r="N32" s="352"/>
    </row>
    <row r="33" spans="2:14" x14ac:dyDescent="0.2">
      <c r="B33" s="372" t="s">
        <v>29</v>
      </c>
      <c r="C33" s="350"/>
      <c r="D33" s="373" t="s">
        <v>40</v>
      </c>
      <c r="E33" s="373"/>
      <c r="F33" s="372" t="s">
        <v>547</v>
      </c>
      <c r="G33" s="350"/>
      <c r="H33" s="350"/>
      <c r="I33" s="350"/>
      <c r="J33" s="357"/>
      <c r="K33" s="374" t="s">
        <v>511</v>
      </c>
      <c r="L33" s="537"/>
      <c r="M33" s="482"/>
      <c r="N33" s="463"/>
    </row>
    <row r="34" spans="2:14" x14ac:dyDescent="0.2">
      <c r="B34" s="371"/>
      <c r="C34" s="350"/>
      <c r="D34" s="373"/>
      <c r="E34" s="373"/>
      <c r="F34" s="372" t="s">
        <v>548</v>
      </c>
      <c r="G34" s="350"/>
      <c r="H34" s="350"/>
      <c r="I34" s="350"/>
      <c r="J34" s="357"/>
      <c r="K34" s="374" t="s">
        <v>549</v>
      </c>
      <c r="L34" s="537"/>
      <c r="M34" s="482"/>
      <c r="N34" s="352"/>
    </row>
    <row r="35" spans="2:14" x14ac:dyDescent="0.2">
      <c r="B35" s="372"/>
      <c r="C35" s="350"/>
      <c r="D35" s="373"/>
      <c r="E35" s="373"/>
      <c r="F35" s="350"/>
      <c r="G35" s="350"/>
      <c r="H35" s="350"/>
      <c r="I35" s="350"/>
      <c r="J35" s="351"/>
      <c r="K35" s="358"/>
      <c r="L35" s="482"/>
      <c r="M35" s="482"/>
      <c r="N35" s="352"/>
    </row>
    <row r="36" spans="2:14" x14ac:dyDescent="0.2">
      <c r="B36" s="525" t="s">
        <v>552</v>
      </c>
      <c r="C36" s="526"/>
      <c r="D36" s="526"/>
      <c r="E36" s="526"/>
      <c r="F36" s="526"/>
      <c r="G36" s="526"/>
      <c r="H36" s="526"/>
      <c r="I36" s="526"/>
      <c r="J36" s="527"/>
      <c r="K36" s="529">
        <v>618865</v>
      </c>
      <c r="L36" s="530">
        <f>M36*0.7</f>
        <v>8232</v>
      </c>
      <c r="M36" s="530">
        <v>11760</v>
      </c>
      <c r="N36" s="352"/>
    </row>
    <row r="37" spans="2:14" x14ac:dyDescent="0.2">
      <c r="B37" s="369"/>
      <c r="C37" s="369"/>
      <c r="D37" s="369"/>
      <c r="E37" s="369"/>
      <c r="F37" s="369"/>
      <c r="G37" s="369"/>
      <c r="H37" s="369"/>
      <c r="I37" s="369"/>
      <c r="J37" s="377"/>
      <c r="K37" s="370"/>
      <c r="L37" s="481"/>
      <c r="M37" s="492"/>
      <c r="N37" s="352"/>
    </row>
    <row r="38" spans="2:14" x14ac:dyDescent="0.2">
      <c r="B38" s="371" t="s">
        <v>7</v>
      </c>
      <c r="C38" s="369"/>
      <c r="D38" s="369"/>
      <c r="E38" s="369"/>
      <c r="F38" s="369"/>
      <c r="G38" s="369"/>
      <c r="H38" s="369"/>
      <c r="I38" s="369"/>
      <c r="J38" s="377"/>
      <c r="K38" s="370"/>
      <c r="L38" s="481"/>
      <c r="M38" s="481"/>
      <c r="N38" s="352"/>
    </row>
    <row r="39" spans="2:14" x14ac:dyDescent="0.2">
      <c r="B39" s="372" t="s">
        <v>206</v>
      </c>
      <c r="C39" s="350"/>
      <c r="D39" s="373" t="s">
        <v>9</v>
      </c>
      <c r="E39" s="373"/>
      <c r="F39" s="372" t="s">
        <v>10</v>
      </c>
      <c r="G39" s="350"/>
      <c r="H39" s="350"/>
      <c r="I39" s="350"/>
      <c r="J39" s="357"/>
      <c r="K39" s="374" t="s">
        <v>11</v>
      </c>
      <c r="L39" s="537"/>
      <c r="M39" s="482"/>
      <c r="N39" s="352"/>
    </row>
    <row r="40" spans="2:14" x14ac:dyDescent="0.2">
      <c r="B40" s="372" t="s">
        <v>311</v>
      </c>
      <c r="C40" s="350"/>
      <c r="D40" s="373" t="s">
        <v>269</v>
      </c>
      <c r="E40" s="373"/>
      <c r="F40" s="372" t="s">
        <v>14</v>
      </c>
      <c r="G40" s="350"/>
      <c r="H40" s="350"/>
      <c r="I40" s="350"/>
      <c r="J40" s="357"/>
      <c r="K40" s="374" t="s">
        <v>11</v>
      </c>
      <c r="L40" s="537"/>
      <c r="M40" s="482"/>
      <c r="N40" s="352"/>
    </row>
    <row r="41" spans="2:14" x14ac:dyDescent="0.2">
      <c r="B41" s="372" t="s">
        <v>15</v>
      </c>
      <c r="C41" s="350"/>
      <c r="D41" s="373" t="s">
        <v>538</v>
      </c>
      <c r="E41" s="373"/>
      <c r="F41" s="372" t="s">
        <v>17</v>
      </c>
      <c r="G41" s="350"/>
      <c r="H41" s="350"/>
      <c r="I41" s="350"/>
      <c r="J41" s="357"/>
      <c r="K41" s="374" t="s">
        <v>18</v>
      </c>
      <c r="L41" s="537"/>
      <c r="M41" s="482"/>
      <c r="N41" s="352"/>
    </row>
    <row r="42" spans="2:14" x14ac:dyDescent="0.2">
      <c r="B42" s="372" t="s">
        <v>205</v>
      </c>
      <c r="C42" s="350"/>
      <c r="D42" s="373" t="s">
        <v>20</v>
      </c>
      <c r="E42" s="373"/>
      <c r="F42" s="372" t="s">
        <v>28</v>
      </c>
      <c r="G42" s="350"/>
      <c r="H42" s="350"/>
      <c r="I42" s="350"/>
      <c r="J42" s="357"/>
      <c r="K42" s="374" t="s">
        <v>539</v>
      </c>
      <c r="L42" s="537"/>
      <c r="M42" s="482"/>
      <c r="N42" s="352"/>
    </row>
    <row r="43" spans="2:14" x14ac:dyDescent="0.2">
      <c r="B43" s="372" t="s">
        <v>22</v>
      </c>
      <c r="C43" s="350"/>
      <c r="D43" s="373" t="s">
        <v>23</v>
      </c>
      <c r="E43" s="373"/>
      <c r="F43" s="372"/>
      <c r="G43" s="350"/>
      <c r="H43" s="350"/>
      <c r="I43" s="350"/>
      <c r="J43" s="357"/>
      <c r="K43" s="374" t="s">
        <v>540</v>
      </c>
      <c r="L43" s="537"/>
      <c r="M43" s="482"/>
      <c r="N43" s="352"/>
    </row>
    <row r="44" spans="2:14" x14ac:dyDescent="0.2">
      <c r="B44" s="372" t="s">
        <v>25</v>
      </c>
      <c r="C44" s="350"/>
      <c r="D44" s="373" t="s">
        <v>541</v>
      </c>
      <c r="E44" s="373"/>
      <c r="F44" s="372" t="s">
        <v>21</v>
      </c>
      <c r="G44" s="350"/>
      <c r="H44" s="350"/>
      <c r="I44" s="350"/>
      <c r="J44" s="357"/>
      <c r="K44" s="374" t="s">
        <v>553</v>
      </c>
      <c r="L44" s="537"/>
      <c r="M44" s="482"/>
      <c r="N44" s="352"/>
    </row>
    <row r="45" spans="2:14" x14ac:dyDescent="0.2">
      <c r="B45" s="372" t="s">
        <v>31</v>
      </c>
      <c r="C45" s="350"/>
      <c r="D45" s="373" t="s">
        <v>164</v>
      </c>
      <c r="E45" s="373"/>
      <c r="F45" s="372" t="s">
        <v>543</v>
      </c>
      <c r="G45" s="350"/>
      <c r="H45" s="350"/>
      <c r="I45" s="350"/>
      <c r="J45" s="357"/>
      <c r="K45" s="374" t="s">
        <v>544</v>
      </c>
      <c r="L45" s="537"/>
      <c r="M45" s="482"/>
      <c r="N45" s="352"/>
    </row>
    <row r="46" spans="2:14" x14ac:dyDescent="0.2">
      <c r="B46" s="372" t="s">
        <v>545</v>
      </c>
      <c r="C46" s="350"/>
      <c r="D46" s="373" t="s">
        <v>546</v>
      </c>
      <c r="E46" s="373"/>
      <c r="F46" s="372" t="s">
        <v>547</v>
      </c>
      <c r="G46" s="350"/>
      <c r="H46" s="350"/>
      <c r="I46" s="350"/>
      <c r="J46" s="357"/>
      <c r="K46" s="374" t="s">
        <v>511</v>
      </c>
      <c r="L46" s="537"/>
      <c r="M46" s="482"/>
      <c r="N46" s="352"/>
    </row>
    <row r="47" spans="2:14" x14ac:dyDescent="0.2">
      <c r="B47" s="372" t="s">
        <v>29</v>
      </c>
      <c r="C47" s="350"/>
      <c r="D47" s="373" t="s">
        <v>40</v>
      </c>
      <c r="E47" s="373"/>
      <c r="F47" s="372" t="s">
        <v>548</v>
      </c>
      <c r="G47" s="350"/>
      <c r="H47" s="350"/>
      <c r="I47" s="350"/>
      <c r="J47" s="357"/>
      <c r="K47" s="374" t="s">
        <v>549</v>
      </c>
      <c r="L47" s="537"/>
      <c r="M47" s="482"/>
      <c r="N47" s="352"/>
    </row>
    <row r="48" spans="2:14" x14ac:dyDescent="0.2">
      <c r="B48" s="378"/>
      <c r="C48" s="350"/>
      <c r="D48" s="373"/>
      <c r="E48" s="373"/>
      <c r="F48" s="379"/>
      <c r="G48" s="350"/>
      <c r="H48" s="350"/>
      <c r="I48" s="350"/>
      <c r="J48" s="374"/>
      <c r="K48" s="358"/>
      <c r="L48" s="482"/>
      <c r="M48" s="482"/>
      <c r="N48" s="352"/>
    </row>
    <row r="49" spans="2:14" x14ac:dyDescent="0.2">
      <c r="B49" s="525" t="s">
        <v>554</v>
      </c>
      <c r="C49" s="526"/>
      <c r="D49" s="526"/>
      <c r="E49" s="526"/>
      <c r="F49" s="526"/>
      <c r="G49" s="526"/>
      <c r="H49" s="526"/>
      <c r="I49" s="526"/>
      <c r="J49" s="527"/>
      <c r="K49" s="529">
        <v>618866</v>
      </c>
      <c r="L49" s="530">
        <f>M49*0.7</f>
        <v>7496.2999999999993</v>
      </c>
      <c r="M49" s="530">
        <v>10709</v>
      </c>
      <c r="N49" s="352"/>
    </row>
    <row r="50" spans="2:14" x14ac:dyDescent="0.2">
      <c r="B50" s="369"/>
      <c r="C50" s="369"/>
      <c r="D50" s="369"/>
      <c r="E50" s="369"/>
      <c r="F50" s="369"/>
      <c r="G50" s="369"/>
      <c r="H50" s="369"/>
      <c r="I50" s="369"/>
      <c r="J50" s="377"/>
      <c r="K50" s="370"/>
      <c r="L50" s="481"/>
      <c r="M50" s="481"/>
      <c r="N50" s="352"/>
    </row>
    <row r="51" spans="2:14" x14ac:dyDescent="0.2">
      <c r="B51" s="371" t="s">
        <v>7</v>
      </c>
      <c r="C51" s="369"/>
      <c r="D51" s="369"/>
      <c r="E51" s="369"/>
      <c r="F51" s="369"/>
      <c r="G51" s="369"/>
      <c r="H51" s="369"/>
      <c r="I51" s="369"/>
      <c r="J51" s="377"/>
      <c r="K51" s="370"/>
      <c r="L51" s="481"/>
      <c r="M51" s="481"/>
      <c r="N51" s="352"/>
    </row>
    <row r="52" spans="2:14" x14ac:dyDescent="0.2">
      <c r="B52" s="372" t="s">
        <v>33</v>
      </c>
      <c r="C52" s="350"/>
      <c r="D52" s="373" t="s">
        <v>34</v>
      </c>
      <c r="E52" s="373"/>
      <c r="F52" s="372" t="s">
        <v>10</v>
      </c>
      <c r="G52" s="350"/>
      <c r="H52" s="350"/>
      <c r="I52" s="350"/>
      <c r="J52" s="357"/>
      <c r="K52" s="374" t="s">
        <v>11</v>
      </c>
      <c r="L52" s="537"/>
      <c r="M52" s="482"/>
      <c r="N52" s="352"/>
    </row>
    <row r="53" spans="2:14" x14ac:dyDescent="0.2">
      <c r="B53" s="372" t="s">
        <v>311</v>
      </c>
      <c r="C53" s="350"/>
      <c r="D53" s="373" t="s">
        <v>471</v>
      </c>
      <c r="E53" s="389"/>
      <c r="F53" s="372" t="s">
        <v>14</v>
      </c>
      <c r="G53" s="350"/>
      <c r="H53" s="350"/>
      <c r="I53" s="350"/>
      <c r="J53" s="357"/>
      <c r="K53" s="374" t="s">
        <v>11</v>
      </c>
      <c r="L53" s="537"/>
      <c r="M53" s="482"/>
      <c r="N53" s="352"/>
    </row>
    <row r="54" spans="2:14" x14ac:dyDescent="0.2">
      <c r="B54" s="372" t="s">
        <v>15</v>
      </c>
      <c r="C54" s="350"/>
      <c r="D54" s="373" t="s">
        <v>550</v>
      </c>
      <c r="E54" s="373"/>
      <c r="F54" s="372" t="s">
        <v>17</v>
      </c>
      <c r="G54" s="350"/>
      <c r="H54" s="350"/>
      <c r="I54" s="350"/>
      <c r="J54" s="357"/>
      <c r="K54" s="374" t="s">
        <v>18</v>
      </c>
      <c r="L54" s="537"/>
      <c r="M54" s="482"/>
      <c r="N54" s="352"/>
    </row>
    <row r="55" spans="2:14" x14ac:dyDescent="0.2">
      <c r="B55" s="372" t="s">
        <v>37</v>
      </c>
      <c r="C55" s="350"/>
      <c r="D55" s="373" t="s">
        <v>551</v>
      </c>
      <c r="E55" s="373"/>
      <c r="F55" s="372" t="s">
        <v>28</v>
      </c>
      <c r="G55" s="350"/>
      <c r="H55" s="350"/>
      <c r="I55" s="350"/>
      <c r="J55" s="357"/>
      <c r="K55" s="374" t="s">
        <v>539</v>
      </c>
      <c r="L55" s="537"/>
      <c r="M55" s="482"/>
      <c r="N55" s="352"/>
    </row>
    <row r="56" spans="2:14" x14ac:dyDescent="0.2">
      <c r="B56" s="372" t="s">
        <v>25</v>
      </c>
      <c r="C56" s="350"/>
      <c r="D56" s="373" t="s">
        <v>541</v>
      </c>
      <c r="E56" s="373"/>
      <c r="F56" s="372"/>
      <c r="G56" s="350"/>
      <c r="H56" s="350"/>
      <c r="I56" s="350"/>
      <c r="J56" s="357"/>
      <c r="K56" s="374" t="s">
        <v>540</v>
      </c>
      <c r="L56" s="537"/>
      <c r="M56" s="482"/>
      <c r="N56" s="352"/>
    </row>
    <row r="57" spans="2:14" x14ac:dyDescent="0.2">
      <c r="B57" s="372" t="s">
        <v>31</v>
      </c>
      <c r="C57" s="350"/>
      <c r="D57" s="373" t="s">
        <v>164</v>
      </c>
      <c r="E57" s="373"/>
      <c r="F57" s="372" t="s">
        <v>21</v>
      </c>
      <c r="G57" s="350"/>
      <c r="H57" s="350"/>
      <c r="I57" s="350"/>
      <c r="J57" s="357"/>
      <c r="K57" s="374" t="s">
        <v>553</v>
      </c>
      <c r="L57" s="537"/>
      <c r="M57" s="482"/>
      <c r="N57" s="352"/>
    </row>
    <row r="58" spans="2:14" x14ac:dyDescent="0.2">
      <c r="B58" s="372" t="s">
        <v>545</v>
      </c>
      <c r="C58" s="350"/>
      <c r="D58" s="373" t="s">
        <v>546</v>
      </c>
      <c r="E58" s="373"/>
      <c r="F58" s="372" t="s">
        <v>543</v>
      </c>
      <c r="G58" s="350"/>
      <c r="H58" s="350"/>
      <c r="I58" s="350"/>
      <c r="J58" s="357"/>
      <c r="K58" s="374" t="s">
        <v>544</v>
      </c>
      <c r="L58" s="537"/>
      <c r="M58" s="482"/>
      <c r="N58" s="352"/>
    </row>
    <row r="59" spans="2:14" x14ac:dyDescent="0.2">
      <c r="B59" s="372" t="s">
        <v>29</v>
      </c>
      <c r="C59" s="350"/>
      <c r="D59" s="373" t="s">
        <v>40</v>
      </c>
      <c r="E59" s="373"/>
      <c r="F59" s="372" t="s">
        <v>547</v>
      </c>
      <c r="G59" s="350"/>
      <c r="H59" s="350"/>
      <c r="I59" s="350"/>
      <c r="J59" s="357"/>
      <c r="K59" s="374" t="s">
        <v>511</v>
      </c>
      <c r="L59" s="537"/>
      <c r="M59" s="482"/>
      <c r="N59" s="352"/>
    </row>
    <row r="60" spans="2:14" x14ac:dyDescent="0.2">
      <c r="B60" s="371"/>
      <c r="C60" s="350"/>
      <c r="D60" s="373"/>
      <c r="E60" s="373"/>
      <c r="F60" s="372" t="s">
        <v>548</v>
      </c>
      <c r="G60" s="350"/>
      <c r="H60" s="350"/>
      <c r="I60" s="350"/>
      <c r="J60" s="357"/>
      <c r="K60" s="374" t="s">
        <v>549</v>
      </c>
      <c r="L60" s="537"/>
      <c r="M60" s="482"/>
      <c r="N60" s="352"/>
    </row>
    <row r="61" spans="2:14" x14ac:dyDescent="0.2">
      <c r="B61" s="371"/>
      <c r="C61" s="350"/>
      <c r="D61" s="373"/>
      <c r="E61" s="373"/>
      <c r="F61" s="379"/>
      <c r="G61" s="350"/>
      <c r="H61" s="350"/>
      <c r="I61" s="350"/>
      <c r="J61" s="374"/>
      <c r="K61" s="358"/>
      <c r="L61" s="482"/>
      <c r="M61" s="482"/>
      <c r="N61" s="352"/>
    </row>
    <row r="62" spans="2:14" x14ac:dyDescent="0.2">
      <c r="B62" s="378" t="s">
        <v>534</v>
      </c>
      <c r="C62" s="350"/>
      <c r="D62" s="350"/>
      <c r="E62" s="350"/>
      <c r="F62" s="350"/>
      <c r="G62" s="350"/>
      <c r="H62" s="350"/>
      <c r="I62" s="350"/>
      <c r="J62" s="351"/>
      <c r="K62" s="351"/>
      <c r="L62" s="477"/>
      <c r="M62" s="489"/>
      <c r="N62" s="352"/>
    </row>
    <row r="63" spans="2:14" x14ac:dyDescent="0.2">
      <c r="B63" s="373" t="s">
        <v>45</v>
      </c>
      <c r="C63" s="350"/>
      <c r="D63" s="350"/>
      <c r="E63" s="350"/>
      <c r="F63" s="350"/>
      <c r="G63" s="350"/>
      <c r="H63" s="350"/>
      <c r="I63" s="350"/>
      <c r="J63" s="351"/>
      <c r="K63" s="351"/>
      <c r="L63" s="477"/>
      <c r="M63" s="489"/>
      <c r="N63" s="352"/>
    </row>
    <row r="64" spans="2:14" ht="6" customHeight="1" x14ac:dyDescent="0.2">
      <c r="B64" s="373"/>
      <c r="C64" s="350"/>
      <c r="D64" s="350"/>
      <c r="E64" s="350"/>
      <c r="F64" s="350"/>
      <c r="G64" s="350"/>
      <c r="H64" s="350"/>
      <c r="I64" s="350"/>
      <c r="J64" s="351"/>
      <c r="K64" s="351"/>
      <c r="L64" s="477"/>
      <c r="M64" s="489"/>
      <c r="N64" s="352"/>
    </row>
    <row r="65" spans="1:14" ht="6" customHeight="1" x14ac:dyDescent="0.2">
      <c r="B65" s="373"/>
      <c r="C65" s="350"/>
      <c r="D65" s="350"/>
      <c r="E65" s="350"/>
      <c r="F65" s="350"/>
      <c r="G65" s="350"/>
      <c r="H65" s="350"/>
      <c r="I65" s="350"/>
      <c r="J65" s="351"/>
      <c r="K65" s="351"/>
      <c r="L65" s="477"/>
      <c r="M65" s="489"/>
      <c r="N65" s="352"/>
    </row>
    <row r="66" spans="1:14" ht="6" customHeight="1" x14ac:dyDescent="0.2">
      <c r="B66" s="373"/>
      <c r="C66" s="350"/>
      <c r="D66" s="350"/>
      <c r="E66" s="350"/>
      <c r="F66" s="350"/>
      <c r="G66" s="350"/>
      <c r="H66" s="350"/>
      <c r="I66" s="350"/>
      <c r="J66" s="351"/>
      <c r="K66" s="351"/>
      <c r="L66" s="477"/>
      <c r="M66" s="489"/>
      <c r="N66" s="352"/>
    </row>
    <row r="67" spans="1:14" ht="6" customHeight="1" x14ac:dyDescent="0.2">
      <c r="B67" s="373"/>
      <c r="C67" s="350"/>
      <c r="D67" s="350"/>
      <c r="E67" s="350"/>
      <c r="F67" s="350"/>
      <c r="G67" s="350"/>
      <c r="H67" s="350"/>
      <c r="I67" s="350"/>
      <c r="J67" s="351"/>
      <c r="K67" s="351"/>
      <c r="L67" s="477"/>
      <c r="M67" s="489"/>
      <c r="N67" s="352"/>
    </row>
    <row r="68" spans="1:14" ht="6" customHeight="1" x14ac:dyDescent="0.2">
      <c r="B68" s="373"/>
      <c r="C68" s="350"/>
      <c r="D68" s="350"/>
      <c r="E68" s="350"/>
      <c r="F68" s="350"/>
      <c r="G68" s="350"/>
      <c r="H68" s="350"/>
      <c r="I68" s="350"/>
      <c r="J68" s="351"/>
      <c r="K68" s="351"/>
      <c r="L68" s="477"/>
      <c r="M68" s="489"/>
      <c r="N68" s="352"/>
    </row>
    <row r="69" spans="1:14" ht="6" customHeight="1" x14ac:dyDescent="0.2">
      <c r="B69" s="373"/>
      <c r="C69" s="350"/>
      <c r="D69" s="350"/>
      <c r="E69" s="350"/>
      <c r="F69" s="350"/>
      <c r="G69" s="350"/>
      <c r="H69" s="350"/>
      <c r="I69" s="350"/>
      <c r="J69" s="351"/>
      <c r="K69" s="351"/>
      <c r="L69" s="477"/>
      <c r="M69" s="489"/>
      <c r="N69" s="352"/>
    </row>
    <row r="70" spans="1:14" ht="6" customHeight="1" x14ac:dyDescent="0.2">
      <c r="B70" s="373"/>
      <c r="C70" s="350"/>
      <c r="D70" s="350"/>
      <c r="E70" s="350"/>
      <c r="F70" s="350"/>
      <c r="G70" s="350"/>
      <c r="H70" s="350"/>
      <c r="I70" s="350"/>
      <c r="J70" s="351"/>
      <c r="K70" s="351"/>
      <c r="L70" s="477"/>
      <c r="M70" s="489"/>
      <c r="N70" s="352"/>
    </row>
    <row r="71" spans="1:14" ht="6" customHeight="1" x14ac:dyDescent="0.2">
      <c r="B71" s="373"/>
      <c r="C71" s="350"/>
      <c r="D71" s="350"/>
      <c r="E71" s="350"/>
      <c r="F71" s="350"/>
      <c r="G71" s="350"/>
      <c r="H71" s="350"/>
      <c r="I71" s="350"/>
      <c r="J71" s="351"/>
      <c r="K71" s="351"/>
      <c r="L71" s="477"/>
      <c r="M71" s="489"/>
      <c r="N71" s="352"/>
    </row>
    <row r="72" spans="1:14" ht="6" customHeight="1" x14ac:dyDescent="0.2">
      <c r="B72" s="373"/>
      <c r="C72" s="350"/>
      <c r="D72" s="350"/>
      <c r="E72" s="350"/>
      <c r="F72" s="350"/>
      <c r="G72" s="350"/>
      <c r="H72" s="350"/>
      <c r="I72" s="350"/>
      <c r="J72" s="351"/>
      <c r="K72" s="351"/>
      <c r="L72" s="477"/>
      <c r="M72" s="489"/>
      <c r="N72" s="352"/>
    </row>
    <row r="73" spans="1:14" ht="6" customHeight="1" x14ac:dyDescent="0.2">
      <c r="B73" s="373"/>
      <c r="C73" s="350"/>
      <c r="D73" s="350"/>
      <c r="E73" s="350"/>
      <c r="F73" s="350"/>
      <c r="G73" s="350"/>
      <c r="H73" s="350"/>
      <c r="I73" s="350"/>
      <c r="J73" s="351"/>
      <c r="K73" s="351"/>
      <c r="L73" s="477"/>
      <c r="M73" s="489"/>
      <c r="N73" s="352"/>
    </row>
    <row r="74" spans="1:14" ht="27" customHeight="1" x14ac:dyDescent="0.2">
      <c r="B74" s="464" t="s">
        <v>46</v>
      </c>
      <c r="C74" s="465"/>
      <c r="D74" s="465"/>
      <c r="E74" s="465"/>
      <c r="F74" s="498" t="s">
        <v>555</v>
      </c>
      <c r="G74" s="498" t="s">
        <v>556</v>
      </c>
      <c r="H74" s="498" t="s">
        <v>557</v>
      </c>
      <c r="I74" s="498" t="s">
        <v>558</v>
      </c>
      <c r="J74" s="383"/>
      <c r="K74" s="513" t="s">
        <v>47</v>
      </c>
      <c r="L74" s="263" t="s">
        <v>455</v>
      </c>
      <c r="M74" s="501" t="s">
        <v>5</v>
      </c>
      <c r="N74" s="352"/>
    </row>
    <row r="75" spans="1:14" s="415" customFormat="1" x14ac:dyDescent="0.2">
      <c r="A75" s="352"/>
      <c r="B75" s="445"/>
      <c r="C75" s="352"/>
      <c r="D75" s="352"/>
      <c r="E75" s="352"/>
      <c r="F75" s="447"/>
      <c r="G75" s="447"/>
      <c r="H75" s="447"/>
      <c r="I75" s="447"/>
      <c r="J75" s="448"/>
      <c r="K75" s="449"/>
      <c r="L75" s="538"/>
      <c r="M75" s="538"/>
      <c r="N75" s="352"/>
    </row>
    <row r="76" spans="1:14" ht="13.2" x14ac:dyDescent="0.25">
      <c r="A76" s="466"/>
      <c r="B76" s="467" t="s">
        <v>212</v>
      </c>
      <c r="C76" s="410"/>
      <c r="D76" s="410"/>
      <c r="E76" s="410"/>
      <c r="F76" s="468"/>
      <c r="G76" s="468"/>
      <c r="H76" s="468"/>
      <c r="I76" s="468"/>
      <c r="J76" s="468"/>
      <c r="K76" s="468"/>
      <c r="L76" s="539"/>
      <c r="M76" s="539"/>
      <c r="N76" s="466"/>
    </row>
    <row r="77" spans="1:14" ht="13.2" x14ac:dyDescent="0.25">
      <c r="A77" s="466"/>
      <c r="B77" s="467" t="s">
        <v>259</v>
      </c>
      <c r="C77" s="410"/>
      <c r="D77" s="410"/>
      <c r="E77" s="410"/>
      <c r="F77" s="469"/>
      <c r="G77" s="468"/>
      <c r="H77" s="468"/>
      <c r="I77" s="468"/>
      <c r="J77" s="468"/>
      <c r="K77" s="468"/>
      <c r="L77" s="539"/>
      <c r="M77" s="539"/>
      <c r="N77" s="466"/>
    </row>
    <row r="78" spans="1:14" x14ac:dyDescent="0.2">
      <c r="B78" s="359"/>
      <c r="C78" s="1312" t="s">
        <v>559</v>
      </c>
      <c r="D78" s="1312"/>
      <c r="E78" s="1312"/>
      <c r="F78" s="510" t="s">
        <v>431</v>
      </c>
      <c r="G78" s="510" t="s">
        <v>431</v>
      </c>
      <c r="H78" s="510"/>
      <c r="I78" s="510"/>
      <c r="J78" s="543"/>
      <c r="K78" s="505">
        <v>607253</v>
      </c>
      <c r="L78" s="504" t="s">
        <v>52</v>
      </c>
      <c r="M78" s="504" t="s">
        <v>52</v>
      </c>
      <c r="N78" s="352"/>
    </row>
    <row r="79" spans="1:14" x14ac:dyDescent="0.2">
      <c r="B79" s="359"/>
      <c r="C79" s="1312" t="s">
        <v>560</v>
      </c>
      <c r="D79" s="1312"/>
      <c r="E79" s="1312"/>
      <c r="F79" s="510" t="s">
        <v>431</v>
      </c>
      <c r="G79" s="510" t="s">
        <v>431</v>
      </c>
      <c r="H79" s="805"/>
      <c r="I79" s="805"/>
      <c r="J79" s="543"/>
      <c r="K79" s="505">
        <v>611691</v>
      </c>
      <c r="L79" s="504">
        <f>M79*0.7</f>
        <v>161.69999999999999</v>
      </c>
      <c r="M79" s="504">
        <v>231</v>
      </c>
      <c r="N79" s="352"/>
    </row>
    <row r="80" spans="1:14" x14ac:dyDescent="0.2">
      <c r="B80" s="359"/>
      <c r="C80" s="1366" t="s">
        <v>560</v>
      </c>
      <c r="D80" s="1388"/>
      <c r="E80" s="1389"/>
      <c r="F80" s="510"/>
      <c r="G80" s="510"/>
      <c r="H80" s="510" t="s">
        <v>431</v>
      </c>
      <c r="I80" s="510" t="s">
        <v>431</v>
      </c>
      <c r="J80" s="543"/>
      <c r="K80" s="505">
        <v>611691</v>
      </c>
      <c r="L80" s="504" t="s">
        <v>52</v>
      </c>
      <c r="M80" s="504" t="s">
        <v>52</v>
      </c>
      <c r="N80" s="352"/>
    </row>
    <row r="81" spans="1:14" x14ac:dyDescent="0.2">
      <c r="B81" s="359"/>
      <c r="C81" s="1091"/>
      <c r="D81" s="1091"/>
      <c r="E81" s="1091"/>
      <c r="F81" s="604"/>
      <c r="G81" s="604"/>
      <c r="H81" s="604"/>
      <c r="I81" s="604"/>
      <c r="J81" s="543"/>
      <c r="K81" s="502"/>
      <c r="L81" s="512"/>
      <c r="M81" s="512"/>
      <c r="N81" s="352"/>
    </row>
    <row r="82" spans="1:14" ht="13.2" x14ac:dyDescent="0.25">
      <c r="A82" s="466"/>
      <c r="B82" s="411" t="s">
        <v>213</v>
      </c>
      <c r="C82" s="807"/>
      <c r="D82" s="807"/>
      <c r="E82" s="807"/>
      <c r="F82" s="544"/>
      <c r="G82" s="544"/>
      <c r="H82" s="544"/>
      <c r="I82" s="544"/>
      <c r="J82" s="544"/>
      <c r="K82" s="544"/>
      <c r="L82" s="808"/>
      <c r="M82" s="808"/>
      <c r="N82" s="466"/>
    </row>
    <row r="83" spans="1:14" x14ac:dyDescent="0.2">
      <c r="B83" s="359"/>
      <c r="C83" s="1312" t="s">
        <v>518</v>
      </c>
      <c r="D83" s="1312"/>
      <c r="E83" s="1312"/>
      <c r="F83" s="510" t="s">
        <v>431</v>
      </c>
      <c r="G83" s="510" t="s">
        <v>431</v>
      </c>
      <c r="H83" s="510" t="s">
        <v>431</v>
      </c>
      <c r="I83" s="613" t="s">
        <v>431</v>
      </c>
      <c r="J83" s="543"/>
      <c r="K83" s="505"/>
      <c r="L83" s="504" t="s">
        <v>52</v>
      </c>
      <c r="M83" s="504" t="s">
        <v>52</v>
      </c>
      <c r="N83" s="352"/>
    </row>
    <row r="84" spans="1:14" x14ac:dyDescent="0.2">
      <c r="A84" s="462"/>
      <c r="B84" s="470"/>
      <c r="C84" s="1351" t="s">
        <v>561</v>
      </c>
      <c r="D84" s="1352"/>
      <c r="E84" s="1352"/>
      <c r="F84" s="1396" t="s">
        <v>431</v>
      </c>
      <c r="G84" s="1357" t="s">
        <v>431</v>
      </c>
      <c r="H84" s="1357" t="s">
        <v>431</v>
      </c>
      <c r="I84" s="1358" t="s">
        <v>431</v>
      </c>
      <c r="J84" s="542"/>
      <c r="K84" s="816"/>
      <c r="L84" s="1390">
        <v>0</v>
      </c>
      <c r="M84" s="1390">
        <v>0</v>
      </c>
      <c r="N84" s="462"/>
    </row>
    <row r="85" spans="1:14" x14ac:dyDescent="0.2">
      <c r="A85" s="462"/>
      <c r="B85" s="470"/>
      <c r="C85" s="1350" t="s">
        <v>562</v>
      </c>
      <c r="D85" s="1211"/>
      <c r="E85" s="1211"/>
      <c r="F85" s="1397"/>
      <c r="G85" s="1358"/>
      <c r="H85" s="1358"/>
      <c r="I85" s="1358"/>
      <c r="J85" s="542"/>
      <c r="K85" s="809"/>
      <c r="L85" s="1391"/>
      <c r="M85" s="1391"/>
      <c r="N85" s="462"/>
    </row>
    <row r="86" spans="1:14" x14ac:dyDescent="0.2">
      <c r="A86" s="462"/>
      <c r="B86" s="470"/>
      <c r="C86" s="1350" t="s">
        <v>563</v>
      </c>
      <c r="D86" s="1211"/>
      <c r="E86" s="1211"/>
      <c r="F86" s="1397"/>
      <c r="G86" s="1358"/>
      <c r="H86" s="1358"/>
      <c r="I86" s="1358"/>
      <c r="J86" s="542"/>
      <c r="K86" s="809"/>
      <c r="L86" s="1391"/>
      <c r="M86" s="1391"/>
      <c r="N86" s="462"/>
    </row>
    <row r="87" spans="1:14" x14ac:dyDescent="0.2">
      <c r="A87" s="462"/>
      <c r="B87" s="470"/>
      <c r="C87" s="1350" t="s">
        <v>1362</v>
      </c>
      <c r="D87" s="1211"/>
      <c r="E87" s="1392"/>
      <c r="F87" s="1207"/>
      <c r="G87" s="1358"/>
      <c r="H87" s="1358"/>
      <c r="I87" s="1358"/>
      <c r="J87" s="542"/>
      <c r="K87" s="809"/>
      <c r="L87" s="1391"/>
      <c r="M87" s="1391"/>
      <c r="N87" s="462"/>
    </row>
    <row r="88" spans="1:14" x14ac:dyDescent="0.2">
      <c r="A88" s="462"/>
      <c r="B88" s="470"/>
      <c r="C88" s="1350" t="s">
        <v>1363</v>
      </c>
      <c r="D88" s="1211"/>
      <c r="E88" s="1211"/>
      <c r="F88" s="1059"/>
      <c r="G88" s="1059"/>
      <c r="H88" s="1059"/>
      <c r="I88" s="1059"/>
      <c r="J88" s="542"/>
      <c r="K88" s="809"/>
      <c r="L88" s="1065"/>
      <c r="M88" s="1065"/>
      <c r="N88" s="462"/>
    </row>
    <row r="89" spans="1:14" x14ac:dyDescent="0.2">
      <c r="A89" s="462"/>
      <c r="B89" s="470"/>
      <c r="C89" s="1101" t="s">
        <v>1364</v>
      </c>
      <c r="D89" s="1102"/>
      <c r="E89" s="1167"/>
      <c r="F89" s="1064"/>
      <c r="G89" s="1058"/>
      <c r="H89" s="1058"/>
      <c r="I89" s="1058"/>
      <c r="J89" s="542"/>
      <c r="K89" s="611"/>
      <c r="L89" s="1066"/>
      <c r="M89" s="1066"/>
      <c r="N89" s="462"/>
    </row>
    <row r="90" spans="1:14" x14ac:dyDescent="0.2">
      <c r="A90" s="462"/>
      <c r="B90" s="470"/>
      <c r="C90" s="1090"/>
      <c r="D90" s="1090"/>
      <c r="E90" s="1090"/>
      <c r="F90" s="1056"/>
      <c r="G90" s="1056"/>
      <c r="H90" s="1056"/>
      <c r="I90" s="1056"/>
      <c r="J90" s="542"/>
      <c r="K90" s="503"/>
      <c r="L90" s="1057"/>
      <c r="M90" s="1057"/>
      <c r="N90" s="462"/>
    </row>
    <row r="91" spans="1:14" ht="13.2" x14ac:dyDescent="0.25">
      <c r="A91" s="471"/>
      <c r="B91" s="467"/>
      <c r="C91" s="665"/>
      <c r="D91" s="665"/>
      <c r="E91" s="665"/>
      <c r="F91" s="810"/>
      <c r="G91" s="810"/>
      <c r="H91" s="810"/>
      <c r="I91" s="810"/>
      <c r="J91" s="810"/>
      <c r="K91" s="810"/>
      <c r="L91" s="811"/>
      <c r="M91" s="811"/>
      <c r="N91" s="471"/>
    </row>
    <row r="92" spans="1:14" x14ac:dyDescent="0.2">
      <c r="B92" s="415"/>
      <c r="C92" s="602"/>
      <c r="D92" s="658"/>
      <c r="E92" s="658"/>
      <c r="F92" s="604"/>
      <c r="G92" s="604"/>
      <c r="H92" s="604"/>
      <c r="I92" s="604"/>
      <c r="J92" s="543"/>
      <c r="K92" s="659"/>
      <c r="L92" s="806"/>
      <c r="M92" s="798"/>
      <c r="N92" s="352"/>
    </row>
    <row r="93" spans="1:14" x14ac:dyDescent="0.2">
      <c r="A93" s="472"/>
      <c r="B93" s="411" t="s">
        <v>564</v>
      </c>
      <c r="C93" s="807"/>
      <c r="D93" s="807"/>
      <c r="E93" s="807"/>
      <c r="F93" s="544"/>
      <c r="G93" s="544"/>
      <c r="H93" s="544"/>
      <c r="I93" s="544"/>
      <c r="J93" s="544"/>
      <c r="K93" s="544"/>
      <c r="L93" s="808"/>
      <c r="M93" s="808"/>
      <c r="N93" s="472"/>
    </row>
    <row r="94" spans="1:14" x14ac:dyDescent="0.2">
      <c r="B94" s="359"/>
      <c r="C94" s="1312" t="s">
        <v>565</v>
      </c>
      <c r="D94" s="1312"/>
      <c r="E94" s="1312"/>
      <c r="F94" s="510" t="s">
        <v>431</v>
      </c>
      <c r="G94" s="510" t="s">
        <v>431</v>
      </c>
      <c r="H94" s="510" t="s">
        <v>431</v>
      </c>
      <c r="I94" s="510" t="s">
        <v>431</v>
      </c>
      <c r="J94" s="543"/>
      <c r="K94" s="505"/>
      <c r="L94" s="504" t="s">
        <v>52</v>
      </c>
      <c r="M94" s="504" t="s">
        <v>52</v>
      </c>
      <c r="N94" s="352"/>
    </row>
    <row r="95" spans="1:14" x14ac:dyDescent="0.2">
      <c r="B95" s="359"/>
      <c r="C95" s="1312" t="s">
        <v>566</v>
      </c>
      <c r="D95" s="1312"/>
      <c r="E95" s="1312"/>
      <c r="F95" s="510" t="s">
        <v>431</v>
      </c>
      <c r="G95" s="510" t="s">
        <v>431</v>
      </c>
      <c r="H95" s="510" t="s">
        <v>431</v>
      </c>
      <c r="I95" s="510" t="s">
        <v>431</v>
      </c>
      <c r="J95" s="543"/>
      <c r="K95" s="505"/>
      <c r="L95" s="504">
        <v>0</v>
      </c>
      <c r="M95" s="504">
        <v>0</v>
      </c>
      <c r="N95" s="352"/>
    </row>
    <row r="96" spans="1:14" x14ac:dyDescent="0.2">
      <c r="B96" s="359"/>
      <c r="C96" s="1312" t="s">
        <v>567</v>
      </c>
      <c r="D96" s="1312"/>
      <c r="E96" s="1312"/>
      <c r="F96" s="510" t="s">
        <v>431</v>
      </c>
      <c r="G96" s="510" t="s">
        <v>431</v>
      </c>
      <c r="H96" s="510" t="s">
        <v>431</v>
      </c>
      <c r="I96" s="510" t="s">
        <v>431</v>
      </c>
      <c r="J96" s="543"/>
      <c r="K96" s="505"/>
      <c r="L96" s="504">
        <v>0</v>
      </c>
      <c r="M96" s="504">
        <v>0</v>
      </c>
      <c r="N96" s="352"/>
    </row>
    <row r="97" spans="1:14" x14ac:dyDescent="0.2">
      <c r="B97" s="359"/>
      <c r="C97" s="1312" t="s">
        <v>568</v>
      </c>
      <c r="D97" s="1312"/>
      <c r="E97" s="1312"/>
      <c r="F97" s="510" t="s">
        <v>431</v>
      </c>
      <c r="G97" s="510" t="s">
        <v>431</v>
      </c>
      <c r="H97" s="510" t="s">
        <v>431</v>
      </c>
      <c r="I97" s="510" t="s">
        <v>431</v>
      </c>
      <c r="J97" s="543"/>
      <c r="K97" s="505"/>
      <c r="L97" s="504">
        <v>0</v>
      </c>
      <c r="M97" s="504">
        <v>0</v>
      </c>
      <c r="N97" s="352"/>
    </row>
    <row r="98" spans="1:14" x14ac:dyDescent="0.2">
      <c r="B98" s="359"/>
      <c r="C98" s="1312" t="s">
        <v>569</v>
      </c>
      <c r="D98" s="1312"/>
      <c r="E98" s="1312"/>
      <c r="F98" s="510" t="s">
        <v>431</v>
      </c>
      <c r="G98" s="510" t="s">
        <v>431</v>
      </c>
      <c r="H98" s="510" t="s">
        <v>431</v>
      </c>
      <c r="I98" s="510" t="s">
        <v>431</v>
      </c>
      <c r="J98" s="543"/>
      <c r="K98" s="505"/>
      <c r="L98" s="504">
        <v>0</v>
      </c>
      <c r="M98" s="504">
        <v>0</v>
      </c>
      <c r="N98" s="352"/>
    </row>
    <row r="99" spans="1:14" x14ac:dyDescent="0.2">
      <c r="B99" s="359"/>
      <c r="C99" s="1312" t="s">
        <v>570</v>
      </c>
      <c r="D99" s="1312"/>
      <c r="E99" s="1312"/>
      <c r="F99" s="510" t="s">
        <v>431</v>
      </c>
      <c r="G99" s="510" t="s">
        <v>431</v>
      </c>
      <c r="H99" s="510" t="s">
        <v>431</v>
      </c>
      <c r="I99" s="510" t="s">
        <v>431</v>
      </c>
      <c r="J99" s="543"/>
      <c r="K99" s="505"/>
      <c r="L99" s="504">
        <v>0</v>
      </c>
      <c r="M99" s="504">
        <v>0</v>
      </c>
      <c r="N99" s="352"/>
    </row>
    <row r="100" spans="1:14" x14ac:dyDescent="0.2">
      <c r="B100" s="359"/>
      <c r="C100" s="1312" t="s">
        <v>571</v>
      </c>
      <c r="D100" s="1312"/>
      <c r="E100" s="1312"/>
      <c r="F100" s="510" t="s">
        <v>431</v>
      </c>
      <c r="G100" s="510" t="s">
        <v>431</v>
      </c>
      <c r="H100" s="510" t="s">
        <v>431</v>
      </c>
      <c r="I100" s="510" t="s">
        <v>431</v>
      </c>
      <c r="J100" s="543"/>
      <c r="K100" s="505"/>
      <c r="L100" s="504">
        <v>0</v>
      </c>
      <c r="M100" s="504">
        <v>0</v>
      </c>
      <c r="N100" s="352"/>
    </row>
    <row r="101" spans="1:14" x14ac:dyDescent="0.2">
      <c r="B101" s="359"/>
      <c r="C101" s="1312" t="s">
        <v>436</v>
      </c>
      <c r="D101" s="1312"/>
      <c r="E101" s="1312"/>
      <c r="F101" s="510" t="s">
        <v>431</v>
      </c>
      <c r="G101" s="510" t="s">
        <v>431</v>
      </c>
      <c r="H101" s="510" t="s">
        <v>431</v>
      </c>
      <c r="I101" s="510" t="s">
        <v>431</v>
      </c>
      <c r="J101" s="543"/>
      <c r="K101" s="505"/>
      <c r="L101" s="504">
        <v>0</v>
      </c>
      <c r="M101" s="504">
        <v>0</v>
      </c>
      <c r="N101" s="352"/>
    </row>
    <row r="102" spans="1:14" x14ac:dyDescent="0.2">
      <c r="B102" s="359"/>
      <c r="C102" s="1312" t="s">
        <v>435</v>
      </c>
      <c r="D102" s="1312"/>
      <c r="E102" s="1312"/>
      <c r="F102" s="510" t="s">
        <v>431</v>
      </c>
      <c r="G102" s="510" t="s">
        <v>431</v>
      </c>
      <c r="H102" s="510" t="s">
        <v>431</v>
      </c>
      <c r="I102" s="510" t="s">
        <v>431</v>
      </c>
      <c r="J102" s="543"/>
      <c r="K102" s="505"/>
      <c r="L102" s="504">
        <v>0</v>
      </c>
      <c r="M102" s="504">
        <v>0</v>
      </c>
      <c r="N102" s="352"/>
    </row>
    <row r="103" spans="1:14" x14ac:dyDescent="0.2">
      <c r="B103" s="359"/>
      <c r="C103" s="1312" t="s">
        <v>479</v>
      </c>
      <c r="D103" s="1312"/>
      <c r="E103" s="1312"/>
      <c r="F103" s="510" t="s">
        <v>431</v>
      </c>
      <c r="G103" s="510" t="s">
        <v>431</v>
      </c>
      <c r="H103" s="510" t="s">
        <v>431</v>
      </c>
      <c r="I103" s="510" t="s">
        <v>431</v>
      </c>
      <c r="J103" s="543"/>
      <c r="K103" s="505"/>
      <c r="L103" s="504">
        <v>0</v>
      </c>
      <c r="M103" s="504">
        <v>0</v>
      </c>
      <c r="N103" s="352"/>
    </row>
    <row r="104" spans="1:14" x14ac:dyDescent="0.2">
      <c r="B104" s="359"/>
      <c r="C104" s="1312" t="s">
        <v>568</v>
      </c>
      <c r="D104" s="1312"/>
      <c r="E104" s="1312"/>
      <c r="F104" s="510" t="s">
        <v>431</v>
      </c>
      <c r="G104" s="510" t="s">
        <v>431</v>
      </c>
      <c r="H104" s="510" t="s">
        <v>431</v>
      </c>
      <c r="I104" s="510" t="s">
        <v>431</v>
      </c>
      <c r="J104" s="543"/>
      <c r="K104" s="505"/>
      <c r="L104" s="504">
        <v>0</v>
      </c>
      <c r="M104" s="504">
        <v>0</v>
      </c>
      <c r="N104" s="352"/>
    </row>
    <row r="105" spans="1:14" x14ac:dyDescent="0.2">
      <c r="B105" s="359"/>
      <c r="C105" s="1312" t="s">
        <v>437</v>
      </c>
      <c r="D105" s="1312"/>
      <c r="E105" s="1312"/>
      <c r="F105" s="510" t="s">
        <v>431</v>
      </c>
      <c r="G105" s="510" t="s">
        <v>431</v>
      </c>
      <c r="H105" s="510" t="s">
        <v>431</v>
      </c>
      <c r="I105" s="510" t="s">
        <v>431</v>
      </c>
      <c r="J105" s="543"/>
      <c r="K105" s="505"/>
      <c r="L105" s="504">
        <v>0</v>
      </c>
      <c r="M105" s="504">
        <v>0</v>
      </c>
      <c r="N105" s="352"/>
    </row>
    <row r="106" spans="1:14" s="415" customFormat="1" x14ac:dyDescent="0.2">
      <c r="A106" s="352"/>
      <c r="C106" s="602"/>
      <c r="D106" s="658"/>
      <c r="E106" s="658"/>
      <c r="F106" s="604"/>
      <c r="G106" s="604"/>
      <c r="H106" s="604"/>
      <c r="I106" s="604"/>
      <c r="J106" s="543"/>
      <c r="K106" s="659"/>
      <c r="L106" s="806"/>
      <c r="M106" s="798"/>
      <c r="N106" s="352"/>
    </row>
    <row r="107" spans="1:14" x14ac:dyDescent="0.2">
      <c r="A107" s="472"/>
      <c r="B107" s="411" t="s">
        <v>1367</v>
      </c>
      <c r="C107" s="807"/>
      <c r="D107" s="807"/>
      <c r="E107" s="807"/>
      <c r="F107" s="544"/>
      <c r="G107" s="544"/>
      <c r="H107" s="544"/>
      <c r="I107" s="544"/>
      <c r="J107" s="544"/>
      <c r="K107" s="544"/>
      <c r="L107" s="808"/>
      <c r="M107" s="808"/>
      <c r="N107" s="472"/>
    </row>
    <row r="108" spans="1:14" x14ac:dyDescent="0.2">
      <c r="B108" s="359"/>
      <c r="C108" s="1312" t="s">
        <v>1368</v>
      </c>
      <c r="D108" s="1312"/>
      <c r="E108" s="1312"/>
      <c r="F108" s="510" t="s">
        <v>431</v>
      </c>
      <c r="G108" s="510" t="s">
        <v>431</v>
      </c>
      <c r="H108" s="510" t="s">
        <v>431</v>
      </c>
      <c r="I108" s="510" t="s">
        <v>431</v>
      </c>
      <c r="J108" s="543"/>
      <c r="K108" s="505" t="s">
        <v>528</v>
      </c>
      <c r="L108" s="504" t="s">
        <v>930</v>
      </c>
      <c r="M108" s="504" t="s">
        <v>930</v>
      </c>
      <c r="N108" s="352"/>
    </row>
    <row r="109" spans="1:14" x14ac:dyDescent="0.2">
      <c r="B109" s="359"/>
      <c r="C109" s="1312" t="s">
        <v>1369</v>
      </c>
      <c r="D109" s="1312"/>
      <c r="E109" s="1312"/>
      <c r="F109" s="510" t="s">
        <v>431</v>
      </c>
      <c r="G109" s="510" t="s">
        <v>431</v>
      </c>
      <c r="H109" s="510" t="s">
        <v>431</v>
      </c>
      <c r="I109" s="510" t="s">
        <v>431</v>
      </c>
      <c r="J109" s="543"/>
      <c r="K109" s="505">
        <v>608675</v>
      </c>
      <c r="L109" s="504">
        <v>0</v>
      </c>
      <c r="M109" s="504">
        <v>0</v>
      </c>
      <c r="N109" s="352"/>
    </row>
    <row r="110" spans="1:14" x14ac:dyDescent="0.2">
      <c r="B110" s="359"/>
      <c r="C110" s="1312" t="s">
        <v>1370</v>
      </c>
      <c r="D110" s="1312"/>
      <c r="E110" s="1312"/>
      <c r="F110" s="510" t="s">
        <v>431</v>
      </c>
      <c r="G110" s="510" t="s">
        <v>431</v>
      </c>
      <c r="H110" s="510" t="s">
        <v>431</v>
      </c>
      <c r="I110" s="510" t="s">
        <v>431</v>
      </c>
      <c r="J110" s="543"/>
      <c r="K110" s="505">
        <v>635892</v>
      </c>
      <c r="L110" s="504">
        <v>0</v>
      </c>
      <c r="M110" s="504">
        <v>0</v>
      </c>
      <c r="N110" s="352"/>
    </row>
    <row r="111" spans="1:14" x14ac:dyDescent="0.2">
      <c r="B111" s="359"/>
      <c r="C111" s="1091"/>
      <c r="D111" s="1091"/>
      <c r="E111" s="1091"/>
      <c r="F111" s="604"/>
      <c r="G111" s="604"/>
      <c r="H111" s="604"/>
      <c r="I111" s="604"/>
      <c r="J111" s="543"/>
      <c r="K111" s="502"/>
      <c r="L111" s="512"/>
      <c r="M111" s="512"/>
      <c r="N111" s="352"/>
    </row>
    <row r="112" spans="1:14" x14ac:dyDescent="0.2">
      <c r="B112" s="882" t="s">
        <v>1365</v>
      </c>
      <c r="C112" s="1091"/>
      <c r="D112" s="1091"/>
      <c r="E112" s="1091"/>
      <c r="F112" s="604"/>
      <c r="G112" s="604"/>
      <c r="H112" s="604"/>
      <c r="I112" s="604"/>
      <c r="J112" s="543"/>
      <c r="K112" s="502"/>
      <c r="L112" s="512"/>
      <c r="M112" s="512"/>
      <c r="N112" s="352"/>
    </row>
    <row r="113" spans="1:14" ht="12.75" customHeight="1" x14ac:dyDescent="0.2">
      <c r="B113" s="359"/>
      <c r="C113" s="1312" t="s">
        <v>1338</v>
      </c>
      <c r="D113" s="1312"/>
      <c r="E113" s="1312"/>
      <c r="F113" s="510" t="s">
        <v>431</v>
      </c>
      <c r="G113" s="510" t="s">
        <v>431</v>
      </c>
      <c r="H113" s="510" t="s">
        <v>431</v>
      </c>
      <c r="I113" s="510" t="s">
        <v>431</v>
      </c>
      <c r="J113" s="543"/>
      <c r="K113" s="505" t="s">
        <v>1341</v>
      </c>
      <c r="L113" s="504">
        <f>M113*0.7</f>
        <v>63.699999999999996</v>
      </c>
      <c r="M113" s="504">
        <v>91</v>
      </c>
      <c r="N113" s="352"/>
    </row>
    <row r="114" spans="1:14" ht="12.75" customHeight="1" x14ac:dyDescent="0.2">
      <c r="B114" s="359"/>
      <c r="C114" s="1312" t="s">
        <v>64</v>
      </c>
      <c r="D114" s="1312"/>
      <c r="E114" s="1312"/>
      <c r="F114" s="510" t="s">
        <v>431</v>
      </c>
      <c r="G114" s="510" t="s">
        <v>431</v>
      </c>
      <c r="H114" s="510" t="s">
        <v>431</v>
      </c>
      <c r="I114" s="510" t="s">
        <v>431</v>
      </c>
      <c r="J114" s="543"/>
      <c r="K114" s="505" t="s">
        <v>1366</v>
      </c>
      <c r="L114" s="504">
        <f>M114*0.7</f>
        <v>63.699999999999996</v>
      </c>
      <c r="M114" s="504">
        <v>91</v>
      </c>
      <c r="N114" s="352"/>
    </row>
    <row r="115" spans="1:14" ht="12.75" customHeight="1" x14ac:dyDescent="0.2">
      <c r="B115" s="359"/>
      <c r="C115" s="1312" t="s">
        <v>1339</v>
      </c>
      <c r="D115" s="1312"/>
      <c r="E115" s="1312"/>
      <c r="F115" s="510" t="s">
        <v>431</v>
      </c>
      <c r="G115" s="510" t="s">
        <v>431</v>
      </c>
      <c r="H115" s="510" t="s">
        <v>431</v>
      </c>
      <c r="I115" s="510" t="s">
        <v>431</v>
      </c>
      <c r="J115" s="543"/>
      <c r="K115" s="505" t="s">
        <v>1340</v>
      </c>
      <c r="L115" s="504">
        <f>M115*0.7</f>
        <v>63.699999999999996</v>
      </c>
      <c r="M115" s="504">
        <v>91</v>
      </c>
      <c r="N115" s="352"/>
    </row>
    <row r="116" spans="1:14" ht="12.75" customHeight="1" x14ac:dyDescent="0.2">
      <c r="B116" s="415"/>
      <c r="C116" s="602"/>
      <c r="D116" s="658"/>
      <c r="E116" s="658"/>
      <c r="F116" s="604"/>
      <c r="G116" s="604"/>
      <c r="H116" s="604"/>
      <c r="I116" s="604"/>
      <c r="J116" s="543"/>
      <c r="K116" s="659"/>
      <c r="L116" s="806"/>
      <c r="M116" s="798"/>
      <c r="N116" s="352"/>
    </row>
    <row r="117" spans="1:14" ht="13.2" x14ac:dyDescent="0.25">
      <c r="A117" s="466"/>
      <c r="B117" s="467" t="s">
        <v>212</v>
      </c>
      <c r="C117" s="665"/>
      <c r="D117" s="665"/>
      <c r="E117" s="665"/>
      <c r="F117" s="468"/>
      <c r="G117" s="468"/>
      <c r="H117" s="468"/>
      <c r="I117" s="468"/>
      <c r="J117" s="468"/>
      <c r="K117" s="468"/>
      <c r="L117" s="539"/>
      <c r="M117" s="539"/>
      <c r="N117" s="466"/>
    </row>
    <row r="118" spans="1:14" ht="13.2" x14ac:dyDescent="0.25">
      <c r="A118" s="466"/>
      <c r="B118" s="467" t="s">
        <v>259</v>
      </c>
      <c r="C118" s="665"/>
      <c r="D118" s="665"/>
      <c r="E118" s="665"/>
      <c r="F118" s="469"/>
      <c r="G118" s="468"/>
      <c r="H118" s="468"/>
      <c r="I118" s="468"/>
      <c r="J118" s="468"/>
      <c r="K118" s="468"/>
      <c r="L118" s="539"/>
      <c r="M118" s="539"/>
      <c r="N118" s="466"/>
    </row>
    <row r="119" spans="1:14" x14ac:dyDescent="0.2">
      <c r="B119" s="359"/>
      <c r="C119" s="1312" t="s">
        <v>559</v>
      </c>
      <c r="D119" s="1312"/>
      <c r="E119" s="1312"/>
      <c r="F119" s="510" t="s">
        <v>431</v>
      </c>
      <c r="G119" s="510" t="s">
        <v>431</v>
      </c>
      <c r="H119" s="510"/>
      <c r="I119" s="510"/>
      <c r="J119" s="543"/>
      <c r="K119" s="505">
        <v>607253</v>
      </c>
      <c r="L119" s="504" t="s">
        <v>52</v>
      </c>
      <c r="M119" s="504" t="s">
        <v>52</v>
      </c>
      <c r="N119" s="352"/>
    </row>
    <row r="120" spans="1:14" x14ac:dyDescent="0.2">
      <c r="B120" s="359"/>
      <c r="C120" s="1312" t="s">
        <v>560</v>
      </c>
      <c r="D120" s="1312"/>
      <c r="E120" s="1312"/>
      <c r="F120" s="510" t="s">
        <v>431</v>
      </c>
      <c r="G120" s="510" t="s">
        <v>431</v>
      </c>
      <c r="H120" s="805"/>
      <c r="I120" s="805"/>
      <c r="J120" s="543"/>
      <c r="K120" s="505">
        <v>611691</v>
      </c>
      <c r="L120" s="504">
        <f>M120*0.7</f>
        <v>161.69999999999999</v>
      </c>
      <c r="M120" s="504">
        <v>231</v>
      </c>
      <c r="N120" s="352"/>
    </row>
    <row r="121" spans="1:14" x14ac:dyDescent="0.2">
      <c r="B121" s="359"/>
      <c r="C121" s="1312" t="s">
        <v>560</v>
      </c>
      <c r="D121" s="1312"/>
      <c r="E121" s="1312"/>
      <c r="F121" s="510"/>
      <c r="G121" s="510"/>
      <c r="H121" s="510" t="s">
        <v>431</v>
      </c>
      <c r="I121" s="510" t="s">
        <v>431</v>
      </c>
      <c r="J121" s="543"/>
      <c r="K121" s="505">
        <v>611691</v>
      </c>
      <c r="L121" s="504" t="s">
        <v>52</v>
      </c>
      <c r="M121" s="504" t="s">
        <v>52</v>
      </c>
      <c r="N121" s="352"/>
    </row>
    <row r="122" spans="1:14" x14ac:dyDescent="0.2">
      <c r="B122" s="359"/>
      <c r="C122" s="1091"/>
      <c r="D122" s="1091"/>
      <c r="E122" s="1091"/>
      <c r="F122" s="604"/>
      <c r="G122" s="604"/>
      <c r="H122" s="604"/>
      <c r="I122" s="604"/>
      <c r="J122" s="543"/>
      <c r="K122" s="502"/>
      <c r="L122" s="512"/>
      <c r="M122" s="512"/>
      <c r="N122" s="352"/>
    </row>
    <row r="123" spans="1:14" x14ac:dyDescent="0.2">
      <c r="B123" s="359"/>
      <c r="C123" s="1091"/>
      <c r="D123" s="1091"/>
      <c r="E123" s="1091"/>
      <c r="F123" s="604"/>
      <c r="G123" s="604"/>
      <c r="H123" s="604"/>
      <c r="I123" s="604"/>
      <c r="J123" s="543"/>
      <c r="K123" s="502"/>
      <c r="L123" s="512"/>
      <c r="M123" s="512"/>
      <c r="N123" s="352"/>
    </row>
    <row r="124" spans="1:14" ht="13.2" x14ac:dyDescent="0.25">
      <c r="A124" s="466"/>
      <c r="B124" s="411" t="s">
        <v>220</v>
      </c>
      <c r="C124" s="807"/>
      <c r="D124" s="807"/>
      <c r="E124" s="807"/>
      <c r="F124" s="498" t="s">
        <v>555</v>
      </c>
      <c r="G124" s="498" t="s">
        <v>556</v>
      </c>
      <c r="H124" s="498" t="s">
        <v>557</v>
      </c>
      <c r="I124" s="498" t="s">
        <v>558</v>
      </c>
      <c r="J124" s="544"/>
      <c r="K124" s="468"/>
      <c r="L124" s="539"/>
      <c r="M124" s="539"/>
      <c r="N124" s="466"/>
    </row>
    <row r="125" spans="1:14" x14ac:dyDescent="0.2">
      <c r="B125" s="359"/>
      <c r="C125" s="1312" t="s">
        <v>572</v>
      </c>
      <c r="D125" s="1312"/>
      <c r="E125" s="1312"/>
      <c r="F125" s="510"/>
      <c r="G125" s="510" t="s">
        <v>431</v>
      </c>
      <c r="H125" s="510"/>
      <c r="I125" s="510" t="s">
        <v>431</v>
      </c>
      <c r="J125" s="543"/>
      <c r="K125" s="505">
        <v>612143</v>
      </c>
      <c r="L125" s="504">
        <f t="shared" ref="L125:L130" si="0">M125*0.7</f>
        <v>37.799999999999997</v>
      </c>
      <c r="M125" s="504">
        <v>54</v>
      </c>
      <c r="N125" s="352"/>
    </row>
    <row r="126" spans="1:14" x14ac:dyDescent="0.2">
      <c r="B126" s="359"/>
      <c r="C126" s="1312" t="s">
        <v>91</v>
      </c>
      <c r="D126" s="1312"/>
      <c r="E126" s="1312"/>
      <c r="F126" s="510" t="s">
        <v>431</v>
      </c>
      <c r="G126" s="510" t="s">
        <v>431</v>
      </c>
      <c r="H126" s="510" t="s">
        <v>431</v>
      </c>
      <c r="I126" s="510" t="s">
        <v>431</v>
      </c>
      <c r="J126" s="543"/>
      <c r="K126" s="505">
        <v>622340</v>
      </c>
      <c r="L126" s="504">
        <f t="shared" si="0"/>
        <v>144.19999999999999</v>
      </c>
      <c r="M126" s="504">
        <v>206</v>
      </c>
      <c r="N126" s="352"/>
    </row>
    <row r="127" spans="1:14" x14ac:dyDescent="0.2">
      <c r="B127" s="359"/>
      <c r="C127" s="1312" t="s">
        <v>95</v>
      </c>
      <c r="D127" s="1312"/>
      <c r="E127" s="1312"/>
      <c r="F127" s="510" t="s">
        <v>431</v>
      </c>
      <c r="G127" s="510" t="s">
        <v>431</v>
      </c>
      <c r="H127" s="510" t="s">
        <v>431</v>
      </c>
      <c r="I127" s="510" t="s">
        <v>431</v>
      </c>
      <c r="J127" s="543"/>
      <c r="K127" s="505">
        <v>622661</v>
      </c>
      <c r="L127" s="504">
        <f t="shared" si="0"/>
        <v>207.2</v>
      </c>
      <c r="M127" s="504">
        <v>296</v>
      </c>
      <c r="N127" s="352"/>
    </row>
    <row r="128" spans="1:14" x14ac:dyDescent="0.2">
      <c r="B128" s="359"/>
      <c r="C128" s="1312" t="s">
        <v>194</v>
      </c>
      <c r="D128" s="1312"/>
      <c r="E128" s="1312"/>
      <c r="F128" s="510" t="s">
        <v>431</v>
      </c>
      <c r="G128" s="510"/>
      <c r="H128" s="510" t="s">
        <v>431</v>
      </c>
      <c r="I128" s="510"/>
      <c r="J128" s="543"/>
      <c r="K128" s="505">
        <v>605988</v>
      </c>
      <c r="L128" s="504">
        <f t="shared" si="0"/>
        <v>153.29999999999998</v>
      </c>
      <c r="M128" s="504">
        <v>219</v>
      </c>
      <c r="N128" s="352"/>
    </row>
    <row r="129" spans="1:14" x14ac:dyDescent="0.2">
      <c r="B129" s="359"/>
      <c r="C129" s="1312" t="s">
        <v>101</v>
      </c>
      <c r="D129" s="1312"/>
      <c r="E129" s="1312"/>
      <c r="F129" s="510"/>
      <c r="G129" s="510" t="s">
        <v>431</v>
      </c>
      <c r="H129" s="510"/>
      <c r="I129" s="510" t="s">
        <v>431</v>
      </c>
      <c r="J129" s="543"/>
      <c r="K129" s="505">
        <v>607284</v>
      </c>
      <c r="L129" s="504">
        <f t="shared" si="0"/>
        <v>50.4</v>
      </c>
      <c r="M129" s="504">
        <v>72</v>
      </c>
      <c r="N129" s="352"/>
    </row>
    <row r="130" spans="1:14" x14ac:dyDescent="0.2">
      <c r="B130" s="359"/>
      <c r="C130" s="1312" t="s">
        <v>101</v>
      </c>
      <c r="D130" s="1312"/>
      <c r="E130" s="1312"/>
      <c r="F130" s="510" t="s">
        <v>431</v>
      </c>
      <c r="G130" s="510"/>
      <c r="H130" s="510" t="s">
        <v>431</v>
      </c>
      <c r="I130" s="510"/>
      <c r="J130" s="543"/>
      <c r="K130" s="505" t="s">
        <v>573</v>
      </c>
      <c r="L130" s="504">
        <f t="shared" si="0"/>
        <v>51.099999999999994</v>
      </c>
      <c r="M130" s="504">
        <v>73</v>
      </c>
      <c r="N130" s="352"/>
    </row>
    <row r="131" spans="1:14" x14ac:dyDescent="0.2">
      <c r="B131" s="359"/>
      <c r="C131" s="1312" t="s">
        <v>86</v>
      </c>
      <c r="D131" s="1312"/>
      <c r="E131" s="1312"/>
      <c r="F131" s="510" t="s">
        <v>431</v>
      </c>
      <c r="G131" s="510"/>
      <c r="H131" s="510" t="s">
        <v>431</v>
      </c>
      <c r="I131" s="510"/>
      <c r="J131" s="543"/>
      <c r="K131" s="505" t="s">
        <v>87</v>
      </c>
      <c r="L131" s="504" t="s">
        <v>52</v>
      </c>
      <c r="M131" s="504" t="s">
        <v>52</v>
      </c>
      <c r="N131" s="352"/>
    </row>
    <row r="132" spans="1:14" x14ac:dyDescent="0.2">
      <c r="B132" s="359"/>
      <c r="C132" s="1312" t="s">
        <v>86</v>
      </c>
      <c r="D132" s="1312"/>
      <c r="E132" s="1312"/>
      <c r="F132" s="510" t="s">
        <v>528</v>
      </c>
      <c r="G132" s="510" t="s">
        <v>431</v>
      </c>
      <c r="H132" s="510" t="s">
        <v>528</v>
      </c>
      <c r="I132" s="510" t="s">
        <v>431</v>
      </c>
      <c r="J132" s="543"/>
      <c r="K132" s="505">
        <v>607183</v>
      </c>
      <c r="L132" s="504" t="s">
        <v>52</v>
      </c>
      <c r="M132" s="504" t="s">
        <v>52</v>
      </c>
      <c r="N132" s="352"/>
    </row>
    <row r="133" spans="1:14" x14ac:dyDescent="0.2">
      <c r="B133" s="359"/>
      <c r="C133" s="1312" t="s">
        <v>92</v>
      </c>
      <c r="D133" s="1312"/>
      <c r="E133" s="1312"/>
      <c r="F133" s="510" t="s">
        <v>431</v>
      </c>
      <c r="G133" s="510"/>
      <c r="H133" s="510" t="s">
        <v>431</v>
      </c>
      <c r="I133" s="510"/>
      <c r="J133" s="543"/>
      <c r="K133" s="505" t="s">
        <v>154</v>
      </c>
      <c r="L133" s="504" t="s">
        <v>52</v>
      </c>
      <c r="M133" s="504" t="s">
        <v>52</v>
      </c>
      <c r="N133" s="352"/>
    </row>
    <row r="134" spans="1:14" x14ac:dyDescent="0.2">
      <c r="B134" s="359"/>
      <c r="C134" s="1312" t="s">
        <v>368</v>
      </c>
      <c r="D134" s="1312"/>
      <c r="E134" s="1312"/>
      <c r="F134" s="510" t="s">
        <v>528</v>
      </c>
      <c r="G134" s="510" t="s">
        <v>431</v>
      </c>
      <c r="H134" s="510" t="s">
        <v>528</v>
      </c>
      <c r="I134" s="510" t="s">
        <v>431</v>
      </c>
      <c r="J134" s="543"/>
      <c r="K134" s="505" t="s">
        <v>1343</v>
      </c>
      <c r="L134" s="504" t="s">
        <v>52</v>
      </c>
      <c r="M134" s="504" t="s">
        <v>52</v>
      </c>
      <c r="N134" s="352"/>
    </row>
    <row r="135" spans="1:14" x14ac:dyDescent="0.2">
      <c r="B135" s="359"/>
      <c r="C135" s="1091"/>
      <c r="D135" s="1091"/>
      <c r="E135" s="1091"/>
      <c r="F135" s="604"/>
      <c r="G135" s="604"/>
      <c r="H135" s="604"/>
      <c r="I135" s="604"/>
      <c r="J135" s="543"/>
      <c r="K135" s="502"/>
      <c r="L135" s="512"/>
      <c r="M135" s="512"/>
      <c r="N135" s="352"/>
    </row>
    <row r="136" spans="1:14" x14ac:dyDescent="0.2">
      <c r="B136" s="359"/>
      <c r="C136" s="1091"/>
      <c r="D136" s="1091"/>
      <c r="E136" s="1091"/>
      <c r="F136" s="604"/>
      <c r="G136" s="604"/>
      <c r="H136" s="604"/>
      <c r="I136" s="604"/>
      <c r="J136" s="543"/>
      <c r="K136" s="502"/>
      <c r="L136" s="512"/>
      <c r="M136" s="512"/>
      <c r="N136" s="352"/>
    </row>
    <row r="137" spans="1:14" x14ac:dyDescent="0.2">
      <c r="A137" s="475"/>
      <c r="B137" s="411" t="s">
        <v>221</v>
      </c>
      <c r="C137" s="807"/>
      <c r="D137" s="807"/>
      <c r="E137" s="807"/>
      <c r="F137" s="544"/>
      <c r="G137" s="544"/>
      <c r="H137" s="544"/>
      <c r="I137" s="544"/>
      <c r="J137" s="544"/>
      <c r="K137" s="544"/>
      <c r="L137" s="808"/>
      <c r="M137" s="808"/>
      <c r="N137" s="475"/>
    </row>
    <row r="138" spans="1:14" x14ac:dyDescent="0.2">
      <c r="B138" s="359"/>
      <c r="C138" s="1312" t="s">
        <v>1373</v>
      </c>
      <c r="D138" s="1312"/>
      <c r="E138" s="1312"/>
      <c r="F138" s="510" t="s">
        <v>431</v>
      </c>
      <c r="G138" s="510"/>
      <c r="H138" s="510" t="s">
        <v>431</v>
      </c>
      <c r="I138" s="510"/>
      <c r="J138" s="543"/>
      <c r="K138" s="505">
        <v>603689</v>
      </c>
      <c r="L138" s="535" t="s">
        <v>52</v>
      </c>
      <c r="M138" s="535" t="s">
        <v>52</v>
      </c>
      <c r="N138" s="352"/>
    </row>
    <row r="139" spans="1:14" x14ac:dyDescent="0.2">
      <c r="B139" s="359"/>
      <c r="C139" s="1312" t="s">
        <v>1374</v>
      </c>
      <c r="D139" s="1312"/>
      <c r="E139" s="1312"/>
      <c r="F139" s="510" t="s">
        <v>431</v>
      </c>
      <c r="G139" s="510"/>
      <c r="H139" s="510" t="s">
        <v>431</v>
      </c>
      <c r="I139" s="510"/>
      <c r="J139" s="543"/>
      <c r="K139" s="505">
        <v>603690</v>
      </c>
      <c r="L139" s="504">
        <f t="shared" ref="L139" si="1">M139*0.7</f>
        <v>319.89999999999998</v>
      </c>
      <c r="M139" s="535">
        <v>457</v>
      </c>
      <c r="N139" s="352"/>
    </row>
    <row r="140" spans="1:14" x14ac:dyDescent="0.2">
      <c r="B140" s="359"/>
      <c r="C140" s="1091"/>
      <c r="D140" s="1091"/>
      <c r="E140" s="1091"/>
      <c r="F140" s="604"/>
      <c r="G140" s="604"/>
      <c r="H140" s="604"/>
      <c r="I140" s="604"/>
      <c r="J140" s="543"/>
      <c r="K140" s="502"/>
      <c r="L140" s="512"/>
      <c r="M140" s="512"/>
      <c r="N140" s="352"/>
    </row>
    <row r="141" spans="1:14" ht="13.2" x14ac:dyDescent="0.25">
      <c r="A141" s="466"/>
      <c r="B141" s="411" t="s">
        <v>492</v>
      </c>
      <c r="C141" s="807"/>
      <c r="D141" s="807"/>
      <c r="E141" s="807"/>
      <c r="F141" s="544"/>
      <c r="G141" s="544"/>
      <c r="H141" s="544"/>
      <c r="I141" s="544"/>
      <c r="J141" s="544"/>
      <c r="K141" s="544"/>
      <c r="L141" s="808"/>
      <c r="M141" s="808"/>
      <c r="N141" s="466"/>
    </row>
    <row r="142" spans="1:14" ht="13.2" x14ac:dyDescent="0.25">
      <c r="A142" s="466"/>
      <c r="B142" s="467"/>
      <c r="C142" s="1312" t="s">
        <v>1371</v>
      </c>
      <c r="D142" s="1312"/>
      <c r="E142" s="1312"/>
      <c r="F142" s="510" t="s">
        <v>431</v>
      </c>
      <c r="G142" s="510"/>
      <c r="H142" s="510" t="s">
        <v>431</v>
      </c>
      <c r="I142" s="510"/>
      <c r="J142" s="543"/>
      <c r="K142" s="505" t="s">
        <v>1372</v>
      </c>
      <c r="L142" s="504" t="s">
        <v>930</v>
      </c>
      <c r="M142" s="504" t="s">
        <v>930</v>
      </c>
      <c r="N142" s="466"/>
    </row>
    <row r="143" spans="1:14" x14ac:dyDescent="0.2">
      <c r="B143" s="359"/>
      <c r="C143" s="1312" t="s">
        <v>524</v>
      </c>
      <c r="D143" s="1312"/>
      <c r="E143" s="1312"/>
      <c r="F143" s="510" t="s">
        <v>431</v>
      </c>
      <c r="G143" s="510"/>
      <c r="H143" s="510" t="s">
        <v>431</v>
      </c>
      <c r="I143" s="510"/>
      <c r="J143" s="543"/>
      <c r="K143" s="505">
        <v>614573</v>
      </c>
      <c r="L143" s="504">
        <f t="shared" ref="L143:L145" si="2">M143*0.7</f>
        <v>173.6</v>
      </c>
      <c r="M143" s="504">
        <v>248</v>
      </c>
      <c r="N143" s="352"/>
    </row>
    <row r="144" spans="1:14" x14ac:dyDescent="0.2">
      <c r="B144" s="359"/>
      <c r="C144" s="1312" t="s">
        <v>574</v>
      </c>
      <c r="D144" s="1312"/>
      <c r="E144" s="1312"/>
      <c r="F144" s="510" t="s">
        <v>431</v>
      </c>
      <c r="G144" s="510"/>
      <c r="H144" s="510" t="s">
        <v>431</v>
      </c>
      <c r="I144" s="510"/>
      <c r="J144" s="543"/>
      <c r="K144" s="505">
        <v>614579</v>
      </c>
      <c r="L144" s="504">
        <f t="shared" si="2"/>
        <v>616.69999999999993</v>
      </c>
      <c r="M144" s="504">
        <v>881</v>
      </c>
      <c r="N144" s="352"/>
    </row>
    <row r="145" spans="1:14" x14ac:dyDescent="0.2">
      <c r="B145" s="359"/>
      <c r="C145" s="1312" t="s">
        <v>575</v>
      </c>
      <c r="D145" s="1312"/>
      <c r="E145" s="1312"/>
      <c r="F145" s="510" t="s">
        <v>431</v>
      </c>
      <c r="G145" s="510"/>
      <c r="H145" s="510" t="s">
        <v>431</v>
      </c>
      <c r="I145" s="510"/>
      <c r="J145" s="543"/>
      <c r="K145" s="505" t="s">
        <v>105</v>
      </c>
      <c r="L145" s="504">
        <f t="shared" si="2"/>
        <v>365.4</v>
      </c>
      <c r="M145" s="504">
        <v>522</v>
      </c>
      <c r="N145" s="352"/>
    </row>
    <row r="146" spans="1:14" x14ac:dyDescent="0.2">
      <c r="B146" s="359"/>
      <c r="C146" s="1091"/>
      <c r="D146" s="1091"/>
      <c r="E146" s="1091"/>
      <c r="F146" s="604"/>
      <c r="G146" s="604"/>
      <c r="H146" s="604"/>
      <c r="I146" s="604"/>
      <c r="J146" s="543"/>
      <c r="K146" s="502"/>
      <c r="L146" s="512"/>
      <c r="M146" s="512"/>
      <c r="N146" s="352"/>
    </row>
    <row r="147" spans="1:14" ht="13.2" x14ac:dyDescent="0.25">
      <c r="A147" s="466"/>
      <c r="B147" s="411" t="s">
        <v>852</v>
      </c>
      <c r="C147" s="807"/>
      <c r="D147" s="807"/>
      <c r="E147" s="807"/>
      <c r="F147" s="544"/>
      <c r="G147" s="544"/>
      <c r="H147" s="544"/>
      <c r="I147" s="544"/>
      <c r="J147" s="544"/>
      <c r="K147" s="544"/>
      <c r="L147" s="808"/>
      <c r="M147" s="808"/>
      <c r="N147" s="466"/>
    </row>
    <row r="148" spans="1:14" s="658" customFormat="1" x14ac:dyDescent="0.2">
      <c r="A148" s="603"/>
      <c r="C148" s="1312" t="s">
        <v>98</v>
      </c>
      <c r="D148" s="1312"/>
      <c r="E148" s="1312"/>
      <c r="F148" s="510"/>
      <c r="G148" s="510"/>
      <c r="H148" s="510" t="s">
        <v>431</v>
      </c>
      <c r="I148" s="510" t="s">
        <v>431</v>
      </c>
      <c r="J148" s="543"/>
      <c r="K148" s="505">
        <v>602290</v>
      </c>
      <c r="L148" s="504">
        <f t="shared" ref="L148:L155" si="3">M148*0.7</f>
        <v>593.51599999999996</v>
      </c>
      <c r="M148" s="504">
        <v>847.88</v>
      </c>
      <c r="N148" s="603"/>
    </row>
    <row r="149" spans="1:14" x14ac:dyDescent="0.2">
      <c r="B149" s="359"/>
      <c r="C149" s="1312" t="s">
        <v>89</v>
      </c>
      <c r="D149" s="1312"/>
      <c r="E149" s="1312"/>
      <c r="F149" s="510" t="s">
        <v>431</v>
      </c>
      <c r="G149" s="510"/>
      <c r="H149" s="510" t="s">
        <v>431</v>
      </c>
      <c r="I149" s="510"/>
      <c r="J149" s="543"/>
      <c r="K149" s="505">
        <v>617199</v>
      </c>
      <c r="L149" s="504">
        <f t="shared" si="3"/>
        <v>69.3</v>
      </c>
      <c r="M149" s="504">
        <v>99</v>
      </c>
      <c r="N149" s="352"/>
    </row>
    <row r="150" spans="1:14" x14ac:dyDescent="0.2">
      <c r="B150" s="359"/>
      <c r="C150" s="1312" t="s">
        <v>89</v>
      </c>
      <c r="D150" s="1312"/>
      <c r="E150" s="1312"/>
      <c r="F150" s="510"/>
      <c r="G150" s="510" t="s">
        <v>431</v>
      </c>
      <c r="H150" s="510"/>
      <c r="I150" s="510"/>
      <c r="J150" s="543"/>
      <c r="K150" s="505">
        <v>622595</v>
      </c>
      <c r="L150" s="504">
        <f t="shared" si="3"/>
        <v>240.1</v>
      </c>
      <c r="M150" s="535">
        <v>343</v>
      </c>
      <c r="N150" s="352"/>
    </row>
    <row r="151" spans="1:14" ht="24.75" customHeight="1" x14ac:dyDescent="0.2">
      <c r="B151" s="359"/>
      <c r="C151" s="1367" t="s">
        <v>486</v>
      </c>
      <c r="D151" s="1367"/>
      <c r="E151" s="1367"/>
      <c r="F151" s="510"/>
      <c r="G151" s="531" t="s">
        <v>431</v>
      </c>
      <c r="H151" s="531"/>
      <c r="I151" s="531"/>
      <c r="J151" s="542"/>
      <c r="K151" s="550">
        <v>622596</v>
      </c>
      <c r="L151" s="504">
        <f t="shared" si="3"/>
        <v>240.1</v>
      </c>
      <c r="M151" s="535">
        <v>343</v>
      </c>
      <c r="N151" s="352"/>
    </row>
    <row r="152" spans="1:14" x14ac:dyDescent="0.2">
      <c r="B152" s="359"/>
      <c r="C152" s="1367" t="s">
        <v>576</v>
      </c>
      <c r="D152" s="1367"/>
      <c r="E152" s="1367"/>
      <c r="F152" s="510"/>
      <c r="G152" s="531" t="s">
        <v>431</v>
      </c>
      <c r="H152" s="531"/>
      <c r="I152" s="531"/>
      <c r="J152" s="542"/>
      <c r="K152" s="550">
        <v>622597</v>
      </c>
      <c r="L152" s="504">
        <f t="shared" si="3"/>
        <v>240.1</v>
      </c>
      <c r="M152" s="535">
        <v>343</v>
      </c>
      <c r="N152" s="352"/>
    </row>
    <row r="153" spans="1:14" x14ac:dyDescent="0.2">
      <c r="B153" s="359"/>
      <c r="C153" s="1366" t="s">
        <v>89</v>
      </c>
      <c r="D153" s="1388"/>
      <c r="E153" s="1389"/>
      <c r="F153" s="510"/>
      <c r="G153" s="510"/>
      <c r="H153" s="510"/>
      <c r="I153" s="510" t="s">
        <v>431</v>
      </c>
      <c r="J153" s="543"/>
      <c r="K153" s="505">
        <v>622598</v>
      </c>
      <c r="L153" s="504">
        <f t="shared" si="3"/>
        <v>240.1</v>
      </c>
      <c r="M153" s="535">
        <v>343</v>
      </c>
      <c r="N153" s="352"/>
    </row>
    <row r="154" spans="1:14" ht="23.25" customHeight="1" x14ac:dyDescent="0.2">
      <c r="B154" s="359"/>
      <c r="C154" s="1367" t="s">
        <v>486</v>
      </c>
      <c r="D154" s="1367"/>
      <c r="E154" s="1367"/>
      <c r="F154" s="510"/>
      <c r="G154" s="531"/>
      <c r="H154" s="531"/>
      <c r="I154" s="531" t="s">
        <v>431</v>
      </c>
      <c r="J154" s="542"/>
      <c r="K154" s="550">
        <v>622599</v>
      </c>
      <c r="L154" s="504">
        <f t="shared" si="3"/>
        <v>240.1</v>
      </c>
      <c r="M154" s="535">
        <v>343</v>
      </c>
      <c r="N154" s="352"/>
    </row>
    <row r="155" spans="1:14" ht="12.75" customHeight="1" x14ac:dyDescent="0.2">
      <c r="B155" s="359"/>
      <c r="C155" s="1393" t="s">
        <v>576</v>
      </c>
      <c r="D155" s="1394"/>
      <c r="E155" s="1395"/>
      <c r="F155" s="510"/>
      <c r="G155" s="531"/>
      <c r="H155" s="531"/>
      <c r="I155" s="531" t="s">
        <v>431</v>
      </c>
      <c r="J155" s="542"/>
      <c r="K155" s="550">
        <v>622600</v>
      </c>
      <c r="L155" s="504">
        <f t="shared" si="3"/>
        <v>240.1</v>
      </c>
      <c r="M155" s="535">
        <v>343</v>
      </c>
      <c r="N155" s="352"/>
    </row>
    <row r="156" spans="1:14" x14ac:dyDescent="0.2">
      <c r="B156" s="359"/>
      <c r="C156" s="1312" t="s">
        <v>484</v>
      </c>
      <c r="D156" s="1312"/>
      <c r="E156" s="1312"/>
      <c r="F156" s="510"/>
      <c r="G156" s="510" t="s">
        <v>431</v>
      </c>
      <c r="H156" s="510"/>
      <c r="I156" s="510"/>
      <c r="J156" s="543"/>
      <c r="K156" s="505">
        <v>607692</v>
      </c>
      <c r="L156" s="504" t="s">
        <v>94</v>
      </c>
      <c r="M156" s="504" t="s">
        <v>94</v>
      </c>
      <c r="N156" s="352"/>
    </row>
    <row r="157" spans="1:14" x14ac:dyDescent="0.2">
      <c r="B157" s="359"/>
      <c r="C157" s="1312" t="s">
        <v>485</v>
      </c>
      <c r="D157" s="1312"/>
      <c r="E157" s="1312"/>
      <c r="F157" s="510"/>
      <c r="G157" s="510" t="s">
        <v>431</v>
      </c>
      <c r="H157" s="510"/>
      <c r="I157" s="510"/>
      <c r="J157" s="543"/>
      <c r="K157" s="505">
        <v>607694</v>
      </c>
      <c r="L157" s="504" t="s">
        <v>94</v>
      </c>
      <c r="M157" s="504" t="s">
        <v>94</v>
      </c>
      <c r="N157" s="352"/>
    </row>
    <row r="158" spans="1:14" x14ac:dyDescent="0.2">
      <c r="B158" s="359"/>
      <c r="C158" s="1091"/>
      <c r="D158" s="1091"/>
      <c r="E158" s="1091"/>
      <c r="F158" s="604"/>
      <c r="G158" s="604"/>
      <c r="H158" s="604"/>
      <c r="I158" s="604"/>
      <c r="J158" s="543"/>
      <c r="K158" s="502"/>
      <c r="L158" s="512"/>
      <c r="M158" s="512"/>
      <c r="N158" s="352"/>
    </row>
    <row r="159" spans="1:14" ht="13.2" x14ac:dyDescent="0.25">
      <c r="A159" s="466"/>
      <c r="B159" s="411" t="s">
        <v>215</v>
      </c>
      <c r="C159" s="807"/>
      <c r="D159" s="807"/>
      <c r="E159" s="807"/>
      <c r="F159" s="544"/>
      <c r="G159" s="544"/>
      <c r="H159" s="544"/>
      <c r="I159" s="544"/>
      <c r="J159" s="544"/>
      <c r="K159" s="544"/>
      <c r="L159" s="808"/>
      <c r="M159" s="808"/>
      <c r="N159" s="466"/>
    </row>
    <row r="160" spans="1:14" x14ac:dyDescent="0.2">
      <c r="B160" s="359"/>
      <c r="C160" s="1312" t="s">
        <v>182</v>
      </c>
      <c r="D160" s="1312"/>
      <c r="E160" s="1312"/>
      <c r="F160" s="510" t="s">
        <v>431</v>
      </c>
      <c r="G160" s="510" t="s">
        <v>431</v>
      </c>
      <c r="H160" s="510" t="s">
        <v>431</v>
      </c>
      <c r="I160" s="510" t="s">
        <v>431</v>
      </c>
      <c r="J160" s="543"/>
      <c r="K160" s="505" t="s">
        <v>183</v>
      </c>
      <c r="L160" s="504">
        <f t="shared" ref="L160:L162" si="4">M160*0.7</f>
        <v>88.899999999999991</v>
      </c>
      <c r="M160" s="504">
        <v>127</v>
      </c>
      <c r="N160" s="352"/>
    </row>
    <row r="161" spans="1:14" x14ac:dyDescent="0.2">
      <c r="B161" s="359"/>
      <c r="C161" s="1312" t="s">
        <v>180</v>
      </c>
      <c r="D161" s="1312"/>
      <c r="E161" s="1312"/>
      <c r="F161" s="510" t="s">
        <v>431</v>
      </c>
      <c r="G161" s="510" t="s">
        <v>431</v>
      </c>
      <c r="H161" s="510" t="s">
        <v>431</v>
      </c>
      <c r="I161" s="510" t="s">
        <v>431</v>
      </c>
      <c r="J161" s="543"/>
      <c r="K161" s="505" t="s">
        <v>181</v>
      </c>
      <c r="L161" s="504">
        <f t="shared" si="4"/>
        <v>88.899999999999991</v>
      </c>
      <c r="M161" s="504">
        <v>127</v>
      </c>
      <c r="N161" s="352"/>
    </row>
    <row r="162" spans="1:14" x14ac:dyDescent="0.2">
      <c r="B162" s="359"/>
      <c r="C162" s="1312" t="s">
        <v>482</v>
      </c>
      <c r="D162" s="1312"/>
      <c r="E162" s="1312"/>
      <c r="F162" s="510" t="s">
        <v>431</v>
      </c>
      <c r="G162" s="510" t="s">
        <v>431</v>
      </c>
      <c r="H162" s="510" t="s">
        <v>431</v>
      </c>
      <c r="I162" s="510" t="s">
        <v>431</v>
      </c>
      <c r="J162" s="543"/>
      <c r="K162" s="505" t="s">
        <v>440</v>
      </c>
      <c r="L162" s="504">
        <f t="shared" si="4"/>
        <v>172.2</v>
      </c>
      <c r="M162" s="504">
        <v>246</v>
      </c>
      <c r="N162" s="352"/>
    </row>
    <row r="163" spans="1:14" x14ac:dyDescent="0.2">
      <c r="B163" s="359"/>
      <c r="C163" s="1317" t="s">
        <v>480</v>
      </c>
      <c r="D163" s="1317"/>
      <c r="E163" s="1317"/>
      <c r="F163" s="510" t="s">
        <v>431</v>
      </c>
      <c r="G163" s="510" t="s">
        <v>431</v>
      </c>
      <c r="H163" s="510" t="s">
        <v>431</v>
      </c>
      <c r="I163" s="510" t="s">
        <v>431</v>
      </c>
      <c r="J163" s="543"/>
      <c r="K163" s="505" t="s">
        <v>481</v>
      </c>
      <c r="L163" s="504">
        <f>M163*0.7</f>
        <v>7</v>
      </c>
      <c r="M163" s="535">
        <v>10</v>
      </c>
      <c r="N163" s="352"/>
    </row>
    <row r="164" spans="1:14" ht="25.5" customHeight="1" x14ac:dyDescent="0.2">
      <c r="B164" s="359"/>
      <c r="C164" s="545"/>
      <c r="D164" s="545"/>
      <c r="E164" s="546"/>
      <c r="F164" s="532"/>
      <c r="G164" s="532"/>
      <c r="H164" s="532"/>
      <c r="I164" s="532"/>
      <c r="J164" s="547"/>
      <c r="K164" s="503"/>
      <c r="L164" s="533"/>
      <c r="M164" s="533"/>
      <c r="N164" s="352"/>
    </row>
    <row r="165" spans="1:14" ht="27" customHeight="1" x14ac:dyDescent="0.2">
      <c r="B165" s="464" t="s">
        <v>46</v>
      </c>
      <c r="C165" s="465"/>
      <c r="D165" s="465"/>
      <c r="E165" s="549"/>
      <c r="F165" s="498" t="s">
        <v>555</v>
      </c>
      <c r="G165" s="498" t="s">
        <v>556</v>
      </c>
      <c r="H165" s="498" t="s">
        <v>557</v>
      </c>
      <c r="I165" s="498" t="s">
        <v>558</v>
      </c>
      <c r="J165" s="548"/>
      <c r="K165" s="513" t="s">
        <v>47</v>
      </c>
      <c r="L165" s="263" t="s">
        <v>455</v>
      </c>
      <c r="M165" s="501" t="s">
        <v>5</v>
      </c>
      <c r="N165" s="352"/>
    </row>
    <row r="166" spans="1:14" ht="13.8" x14ac:dyDescent="0.3">
      <c r="A166" s="473"/>
      <c r="B166" s="467"/>
      <c r="C166" s="665"/>
      <c r="D166" s="665"/>
      <c r="E166" s="665"/>
      <c r="F166" s="810"/>
      <c r="G166" s="810"/>
      <c r="H166" s="810"/>
      <c r="I166" s="810"/>
      <c r="J166" s="810"/>
      <c r="K166" s="810"/>
      <c r="L166" s="811"/>
      <c r="M166" s="811"/>
      <c r="N166" s="473"/>
    </row>
    <row r="167" spans="1:14" x14ac:dyDescent="0.2">
      <c r="A167" s="472"/>
      <c r="B167" s="467"/>
      <c r="C167" s="665"/>
      <c r="D167" s="665"/>
      <c r="E167" s="665"/>
      <c r="F167" s="810"/>
      <c r="G167" s="810"/>
      <c r="H167" s="810"/>
      <c r="I167" s="810"/>
      <c r="J167" s="810"/>
      <c r="K167" s="810"/>
      <c r="L167" s="811"/>
      <c r="M167" s="811"/>
      <c r="N167" s="472"/>
    </row>
    <row r="168" spans="1:14" x14ac:dyDescent="0.2">
      <c r="B168" s="359"/>
      <c r="C168" s="390"/>
      <c r="D168" s="350"/>
      <c r="E168" s="350"/>
      <c r="F168" s="358"/>
      <c r="G168" s="358"/>
      <c r="H168" s="358"/>
      <c r="I168" s="358"/>
      <c r="J168" s="351"/>
      <c r="K168" s="351"/>
      <c r="L168" s="477"/>
      <c r="M168" s="477"/>
      <c r="N168" s="352"/>
    </row>
    <row r="169" spans="1:14" x14ac:dyDescent="0.2">
      <c r="B169" s="378" t="s">
        <v>534</v>
      </c>
      <c r="C169" s="350"/>
      <c r="D169" s="350"/>
      <c r="E169" s="350"/>
      <c r="F169" s="350"/>
      <c r="G169" s="350"/>
      <c r="H169" s="350"/>
      <c r="I169" s="350"/>
      <c r="J169" s="351"/>
      <c r="K169" s="351"/>
      <c r="L169" s="477"/>
      <c r="M169" s="482"/>
      <c r="N169" s="352"/>
    </row>
    <row r="170" spans="1:14" x14ac:dyDescent="0.2">
      <c r="B170" s="373" t="s">
        <v>45</v>
      </c>
      <c r="C170" s="350"/>
      <c r="D170" s="350"/>
      <c r="E170" s="350"/>
      <c r="F170" s="350"/>
      <c r="G170" s="350"/>
      <c r="H170" s="350"/>
      <c r="I170" s="350"/>
      <c r="J170" s="351"/>
      <c r="K170" s="351"/>
      <c r="L170" s="477"/>
      <c r="M170" s="482"/>
      <c r="N170" s="352"/>
    </row>
    <row r="171" spans="1:14" x14ac:dyDescent="0.2">
      <c r="B171" s="373"/>
      <c r="C171" s="350"/>
      <c r="D171" s="350"/>
      <c r="E171" s="350"/>
      <c r="F171" s="350"/>
      <c r="G171" s="350"/>
      <c r="H171" s="350"/>
      <c r="I171" s="350"/>
      <c r="J171" s="351"/>
      <c r="K171" s="351"/>
      <c r="L171" s="477"/>
      <c r="M171" s="482"/>
      <c r="N171" s="352"/>
    </row>
    <row r="172" spans="1:14" ht="22.8" x14ac:dyDescent="0.2">
      <c r="B172" s="381" t="s">
        <v>391</v>
      </c>
      <c r="C172" s="465"/>
      <c r="D172" s="465"/>
      <c r="E172" s="465"/>
      <c r="F172" s="498" t="s">
        <v>555</v>
      </c>
      <c r="G172" s="498" t="s">
        <v>556</v>
      </c>
      <c r="H172" s="498" t="s">
        <v>557</v>
      </c>
      <c r="I172" s="498" t="s">
        <v>558</v>
      </c>
      <c r="J172" s="383"/>
      <c r="K172" s="513" t="s">
        <v>47</v>
      </c>
      <c r="L172" s="263" t="s">
        <v>455</v>
      </c>
      <c r="M172" s="501" t="s">
        <v>5</v>
      </c>
      <c r="N172" s="352"/>
    </row>
    <row r="173" spans="1:14" x14ac:dyDescent="0.2">
      <c r="B173" s="445"/>
      <c r="C173" s="352"/>
      <c r="D173" s="352"/>
      <c r="E173" s="352"/>
      <c r="F173" s="447"/>
      <c r="G173" s="447"/>
      <c r="H173" s="447"/>
      <c r="I173" s="447"/>
      <c r="J173" s="448"/>
      <c r="K173" s="449"/>
      <c r="L173" s="538"/>
      <c r="M173" s="538"/>
      <c r="N173" s="352"/>
    </row>
    <row r="174" spans="1:14" ht="13.2" x14ac:dyDescent="0.25">
      <c r="A174" s="474"/>
      <c r="B174" s="467" t="s">
        <v>215</v>
      </c>
      <c r="C174" s="410"/>
      <c r="D174" s="410"/>
      <c r="E174" s="410"/>
      <c r="F174" s="468"/>
      <c r="G174" s="468"/>
      <c r="H174" s="468"/>
      <c r="I174" s="468"/>
      <c r="J174" s="468"/>
      <c r="K174" s="468"/>
      <c r="L174" s="539"/>
      <c r="M174" s="539"/>
      <c r="N174" s="474"/>
    </row>
    <row r="175" spans="1:14" x14ac:dyDescent="0.2">
      <c r="B175" s="359"/>
      <c r="C175" s="1312" t="s">
        <v>116</v>
      </c>
      <c r="D175" s="1312"/>
      <c r="E175" s="1312"/>
      <c r="F175" s="510"/>
      <c r="G175" s="510" t="s">
        <v>431</v>
      </c>
      <c r="H175" s="510"/>
      <c r="I175" s="510" t="s">
        <v>431</v>
      </c>
      <c r="J175" s="543"/>
      <c r="K175" s="505">
        <v>614168</v>
      </c>
      <c r="L175" s="504">
        <v>0</v>
      </c>
      <c r="M175" s="504">
        <v>0</v>
      </c>
      <c r="N175" s="352"/>
    </row>
    <row r="176" spans="1:14" x14ac:dyDescent="0.2">
      <c r="B176" s="359"/>
      <c r="C176" s="1312" t="s">
        <v>116</v>
      </c>
      <c r="D176" s="1312"/>
      <c r="E176" s="1312"/>
      <c r="F176" s="510" t="s">
        <v>431</v>
      </c>
      <c r="G176" s="510"/>
      <c r="H176" s="510" t="s">
        <v>431</v>
      </c>
      <c r="I176" s="510"/>
      <c r="J176" s="543"/>
      <c r="K176" s="505">
        <v>614176</v>
      </c>
      <c r="L176" s="504">
        <v>0</v>
      </c>
      <c r="M176" s="504">
        <v>0</v>
      </c>
      <c r="N176" s="352"/>
    </row>
    <row r="177" spans="1:14" ht="13.2" x14ac:dyDescent="0.25">
      <c r="A177" s="471"/>
      <c r="B177" s="467"/>
      <c r="C177" s="665"/>
      <c r="D177" s="665"/>
      <c r="E177" s="665"/>
      <c r="F177" s="810"/>
      <c r="G177" s="810"/>
      <c r="H177" s="810"/>
      <c r="I177" s="810"/>
      <c r="J177" s="810"/>
      <c r="K177" s="810"/>
      <c r="L177" s="811"/>
      <c r="M177" s="811"/>
      <c r="N177" s="471"/>
    </row>
    <row r="178" spans="1:14" ht="13.2" x14ac:dyDescent="0.25">
      <c r="A178" s="474"/>
      <c r="B178" s="411" t="s">
        <v>220</v>
      </c>
      <c r="C178" s="807"/>
      <c r="D178" s="807"/>
      <c r="E178" s="807"/>
      <c r="F178" s="544"/>
      <c r="G178" s="544"/>
      <c r="H178" s="544"/>
      <c r="I178" s="544"/>
      <c r="J178" s="544"/>
      <c r="K178" s="544"/>
      <c r="L178" s="808"/>
      <c r="M178" s="808"/>
      <c r="N178" s="474"/>
    </row>
    <row r="179" spans="1:14" x14ac:dyDescent="0.2">
      <c r="B179" s="359"/>
      <c r="C179" s="1312" t="s">
        <v>117</v>
      </c>
      <c r="D179" s="1312"/>
      <c r="E179" s="1312"/>
      <c r="F179" s="510" t="s">
        <v>431</v>
      </c>
      <c r="G179" s="510"/>
      <c r="H179" s="510" t="s">
        <v>431</v>
      </c>
      <c r="I179" s="510"/>
      <c r="J179" s="543"/>
      <c r="K179" s="505">
        <v>614472</v>
      </c>
      <c r="L179" s="535">
        <f>M179*0.7</f>
        <v>58.099999999999994</v>
      </c>
      <c r="M179" s="535">
        <v>83</v>
      </c>
      <c r="N179" s="352"/>
    </row>
    <row r="180" spans="1:14" x14ac:dyDescent="0.2">
      <c r="B180" s="359"/>
      <c r="C180" s="1312" t="s">
        <v>118</v>
      </c>
      <c r="D180" s="1312"/>
      <c r="E180" s="1312"/>
      <c r="F180" s="510" t="s">
        <v>431</v>
      </c>
      <c r="G180" s="510"/>
      <c r="H180" s="510" t="s">
        <v>431</v>
      </c>
      <c r="I180" s="510"/>
      <c r="J180" s="543"/>
      <c r="K180" s="505">
        <v>614521</v>
      </c>
      <c r="L180" s="535">
        <f>M180*0.7</f>
        <v>62.999999999999993</v>
      </c>
      <c r="M180" s="535">
        <v>90</v>
      </c>
      <c r="N180" s="352"/>
    </row>
    <row r="181" spans="1:14" ht="13.2" x14ac:dyDescent="0.25">
      <c r="A181" s="471"/>
      <c r="B181" s="467"/>
      <c r="C181" s="665"/>
      <c r="D181" s="665"/>
      <c r="E181" s="665"/>
      <c r="F181" s="810"/>
      <c r="G181" s="810"/>
      <c r="H181" s="810"/>
      <c r="I181" s="810"/>
      <c r="J181" s="810"/>
      <c r="K181" s="810"/>
      <c r="L181" s="811"/>
      <c r="M181" s="811"/>
      <c r="N181" s="471"/>
    </row>
    <row r="182" spans="1:14" ht="13.2" x14ac:dyDescent="0.25">
      <c r="A182" s="471"/>
      <c r="B182" s="411" t="s">
        <v>450</v>
      </c>
      <c r="C182" s="807"/>
      <c r="D182" s="807"/>
      <c r="E182" s="807"/>
      <c r="F182" s="544"/>
      <c r="G182" s="544"/>
      <c r="H182" s="544"/>
      <c r="I182" s="544"/>
      <c r="J182" s="544"/>
      <c r="K182" s="544"/>
      <c r="L182" s="808"/>
      <c r="M182" s="808"/>
      <c r="N182" s="471"/>
    </row>
    <row r="183" spans="1:14" x14ac:dyDescent="0.2">
      <c r="B183" s="359"/>
      <c r="C183" s="1312" t="s">
        <v>577</v>
      </c>
      <c r="D183" s="1312"/>
      <c r="E183" s="1312"/>
      <c r="F183" s="510" t="s">
        <v>431</v>
      </c>
      <c r="G183" s="510" t="s">
        <v>431</v>
      </c>
      <c r="H183" s="510" t="s">
        <v>431</v>
      </c>
      <c r="I183" s="510" t="s">
        <v>431</v>
      </c>
      <c r="J183" s="543"/>
      <c r="K183" s="505">
        <v>607305</v>
      </c>
      <c r="L183" s="535">
        <f t="shared" ref="L183:L189" si="5">M183*0.7</f>
        <v>526.4</v>
      </c>
      <c r="M183" s="535">
        <v>752</v>
      </c>
      <c r="N183" s="352"/>
    </row>
    <row r="184" spans="1:14" x14ac:dyDescent="0.2">
      <c r="B184" s="359"/>
      <c r="C184" s="1312" t="s">
        <v>578</v>
      </c>
      <c r="D184" s="1312"/>
      <c r="E184" s="1312"/>
      <c r="F184" s="510" t="s">
        <v>431</v>
      </c>
      <c r="G184" s="510" t="s">
        <v>431</v>
      </c>
      <c r="H184" s="510" t="s">
        <v>431</v>
      </c>
      <c r="I184" s="510" t="s">
        <v>431</v>
      </c>
      <c r="J184" s="543"/>
      <c r="K184" s="505">
        <v>607581</v>
      </c>
      <c r="L184" s="535">
        <f t="shared" si="5"/>
        <v>526.4</v>
      </c>
      <c r="M184" s="535">
        <v>752</v>
      </c>
      <c r="N184" s="352"/>
    </row>
    <row r="185" spans="1:14" ht="12.75" customHeight="1" x14ac:dyDescent="0.2">
      <c r="B185" s="359"/>
      <c r="C185" s="1343" t="s">
        <v>579</v>
      </c>
      <c r="D185" s="1343"/>
      <c r="E185" s="1343"/>
      <c r="F185" s="531" t="s">
        <v>431</v>
      </c>
      <c r="G185" s="531" t="s">
        <v>431</v>
      </c>
      <c r="H185" s="531" t="s">
        <v>431</v>
      </c>
      <c r="I185" s="531" t="s">
        <v>431</v>
      </c>
      <c r="J185" s="542"/>
      <c r="K185" s="550">
        <v>617947</v>
      </c>
      <c r="L185" s="535">
        <f t="shared" si="5"/>
        <v>526.4</v>
      </c>
      <c r="M185" s="535">
        <v>752</v>
      </c>
      <c r="N185" s="352"/>
    </row>
    <row r="186" spans="1:14" ht="12.75" customHeight="1" x14ac:dyDescent="0.2">
      <c r="B186" s="359"/>
      <c r="C186" s="1343" t="s">
        <v>580</v>
      </c>
      <c r="D186" s="1343"/>
      <c r="E186" s="1343"/>
      <c r="F186" s="531" t="s">
        <v>431</v>
      </c>
      <c r="G186" s="531" t="s">
        <v>431</v>
      </c>
      <c r="H186" s="531" t="s">
        <v>431</v>
      </c>
      <c r="I186" s="531" t="s">
        <v>431</v>
      </c>
      <c r="J186" s="542"/>
      <c r="K186" s="550">
        <v>617950</v>
      </c>
      <c r="L186" s="535">
        <f t="shared" si="5"/>
        <v>526.4</v>
      </c>
      <c r="M186" s="535">
        <v>752</v>
      </c>
      <c r="N186" s="352"/>
    </row>
    <row r="187" spans="1:14" x14ac:dyDescent="0.2">
      <c r="B187" s="359"/>
      <c r="C187" s="1312" t="s">
        <v>451</v>
      </c>
      <c r="D187" s="1312"/>
      <c r="E187" s="1312"/>
      <c r="F187" s="510" t="s">
        <v>431</v>
      </c>
      <c r="G187" s="510" t="s">
        <v>431</v>
      </c>
      <c r="H187" s="510" t="s">
        <v>431</v>
      </c>
      <c r="I187" s="510" t="s">
        <v>431</v>
      </c>
      <c r="J187" s="543"/>
      <c r="K187" s="505">
        <v>607255</v>
      </c>
      <c r="L187" s="535">
        <f t="shared" si="5"/>
        <v>135.1</v>
      </c>
      <c r="M187" s="535">
        <v>193</v>
      </c>
      <c r="N187" s="352"/>
    </row>
    <row r="188" spans="1:14" x14ac:dyDescent="0.2">
      <c r="B188" s="359"/>
      <c r="C188" s="1366" t="s">
        <v>1375</v>
      </c>
      <c r="D188" s="1388"/>
      <c r="E188" s="1389"/>
      <c r="F188" s="510" t="s">
        <v>431</v>
      </c>
      <c r="G188" s="510" t="s">
        <v>431</v>
      </c>
      <c r="H188" s="510" t="s">
        <v>431</v>
      </c>
      <c r="I188" s="510" t="s">
        <v>431</v>
      </c>
      <c r="J188" s="543"/>
      <c r="K188" s="505">
        <v>601379</v>
      </c>
      <c r="L188" s="535">
        <f t="shared" si="5"/>
        <v>25.2</v>
      </c>
      <c r="M188" s="535">
        <v>36</v>
      </c>
      <c r="N188" s="352"/>
    </row>
    <row r="189" spans="1:14" x14ac:dyDescent="0.2">
      <c r="B189" s="359"/>
      <c r="C189" s="1366" t="s">
        <v>495</v>
      </c>
      <c r="D189" s="1388"/>
      <c r="E189" s="1389"/>
      <c r="F189" s="510" t="s">
        <v>431</v>
      </c>
      <c r="G189" s="510" t="s">
        <v>431</v>
      </c>
      <c r="H189" s="510" t="s">
        <v>431</v>
      </c>
      <c r="I189" s="510" t="s">
        <v>431</v>
      </c>
      <c r="J189" s="543"/>
      <c r="K189" s="505" t="s">
        <v>110</v>
      </c>
      <c r="L189" s="535">
        <f t="shared" si="5"/>
        <v>47.599999999999994</v>
      </c>
      <c r="M189" s="535">
        <v>68</v>
      </c>
      <c r="N189" s="352"/>
    </row>
    <row r="190" spans="1:14" x14ac:dyDescent="0.2">
      <c r="B190" s="359"/>
      <c r="C190" s="1091"/>
      <c r="D190" s="1091"/>
      <c r="E190" s="1091"/>
      <c r="F190" s="604"/>
      <c r="G190" s="604"/>
      <c r="H190" s="604"/>
      <c r="I190" s="604"/>
      <c r="J190" s="543"/>
      <c r="K190" s="502"/>
      <c r="L190" s="533"/>
      <c r="M190" s="533"/>
      <c r="N190" s="352"/>
    </row>
    <row r="191" spans="1:14" ht="30" customHeight="1" x14ac:dyDescent="0.2">
      <c r="B191" s="1398" t="s">
        <v>603</v>
      </c>
      <c r="C191" s="1398"/>
      <c r="D191" s="1398"/>
      <c r="E191" s="1398"/>
      <c r="F191" s="499" t="s">
        <v>555</v>
      </c>
      <c r="G191" s="499" t="s">
        <v>556</v>
      </c>
      <c r="H191" s="499" t="s">
        <v>557</v>
      </c>
      <c r="I191" s="499" t="s">
        <v>558</v>
      </c>
      <c r="J191" s="383"/>
      <c r="K191" s="513" t="s">
        <v>47</v>
      </c>
      <c r="L191" s="263" t="s">
        <v>455</v>
      </c>
      <c r="M191" s="501" t="s">
        <v>5</v>
      </c>
      <c r="N191" s="352"/>
    </row>
    <row r="192" spans="1:14" x14ac:dyDescent="0.2">
      <c r="B192" s="359"/>
      <c r="C192" s="1312" t="s">
        <v>855</v>
      </c>
      <c r="D192" s="1312"/>
      <c r="E192" s="1312"/>
      <c r="F192" s="510" t="s">
        <v>431</v>
      </c>
      <c r="G192" s="510" t="s">
        <v>431</v>
      </c>
      <c r="H192" s="510" t="s">
        <v>431</v>
      </c>
      <c r="I192" s="510" t="s">
        <v>431</v>
      </c>
      <c r="J192" s="543"/>
      <c r="K192" s="505">
        <v>4257</v>
      </c>
      <c r="L192" s="535">
        <f t="shared" ref="L192:L206" si="6">M192*0.7</f>
        <v>686.69999999999993</v>
      </c>
      <c r="M192" s="535">
        <v>981</v>
      </c>
      <c r="N192" s="352"/>
    </row>
    <row r="193" spans="2:14" x14ac:dyDescent="0.2">
      <c r="B193" s="359"/>
      <c r="C193" s="1312" t="s">
        <v>584</v>
      </c>
      <c r="D193" s="1312"/>
      <c r="E193" s="1312"/>
      <c r="F193" s="510" t="s">
        <v>431</v>
      </c>
      <c r="G193" s="510" t="s">
        <v>431</v>
      </c>
      <c r="H193" s="510" t="s">
        <v>431</v>
      </c>
      <c r="I193" s="510" t="s">
        <v>431</v>
      </c>
      <c r="J193" s="543"/>
      <c r="K193" s="505" t="s">
        <v>582</v>
      </c>
      <c r="L193" s="535">
        <f t="shared" si="6"/>
        <v>378</v>
      </c>
      <c r="M193" s="535">
        <v>540</v>
      </c>
      <c r="N193" s="352"/>
    </row>
    <row r="194" spans="2:14" x14ac:dyDescent="0.2">
      <c r="B194" s="359"/>
      <c r="C194" s="1312" t="s">
        <v>585</v>
      </c>
      <c r="D194" s="1312"/>
      <c r="E194" s="1312"/>
      <c r="F194" s="510" t="s">
        <v>431</v>
      </c>
      <c r="G194" s="510" t="s">
        <v>431</v>
      </c>
      <c r="H194" s="510" t="s">
        <v>431</v>
      </c>
      <c r="I194" s="510" t="s">
        <v>431</v>
      </c>
      <c r="J194" s="543"/>
      <c r="K194" s="505" t="s">
        <v>583</v>
      </c>
      <c r="L194" s="535">
        <f t="shared" si="6"/>
        <v>567</v>
      </c>
      <c r="M194" s="535">
        <v>810</v>
      </c>
      <c r="N194" s="352"/>
    </row>
    <row r="195" spans="2:14" x14ac:dyDescent="0.2">
      <c r="B195" s="359"/>
      <c r="C195" s="1312" t="s">
        <v>1376</v>
      </c>
      <c r="D195" s="1312"/>
      <c r="E195" s="1312"/>
      <c r="F195" s="510" t="s">
        <v>431</v>
      </c>
      <c r="G195" s="510" t="s">
        <v>431</v>
      </c>
      <c r="H195" s="510" t="s">
        <v>431</v>
      </c>
      <c r="I195" s="510" t="s">
        <v>431</v>
      </c>
      <c r="J195" s="543"/>
      <c r="K195" s="505">
        <v>4821</v>
      </c>
      <c r="L195" s="535">
        <f t="shared" si="6"/>
        <v>283.5</v>
      </c>
      <c r="M195" s="535">
        <v>405</v>
      </c>
      <c r="N195" s="352"/>
    </row>
    <row r="196" spans="2:14" x14ac:dyDescent="0.2">
      <c r="B196" s="359"/>
      <c r="C196" s="1312" t="s">
        <v>1377</v>
      </c>
      <c r="D196" s="1312"/>
      <c r="E196" s="1312"/>
      <c r="F196" s="510" t="s">
        <v>431</v>
      </c>
      <c r="G196" s="510" t="s">
        <v>431</v>
      </c>
      <c r="H196" s="510" t="s">
        <v>431</v>
      </c>
      <c r="I196" s="510" t="s">
        <v>431</v>
      </c>
      <c r="J196" s="543"/>
      <c r="K196" s="505">
        <v>3857</v>
      </c>
      <c r="L196" s="535">
        <f t="shared" si="6"/>
        <v>94.5</v>
      </c>
      <c r="M196" s="535">
        <v>135</v>
      </c>
      <c r="N196" s="352"/>
    </row>
    <row r="197" spans="2:14" ht="23.25" customHeight="1" x14ac:dyDescent="0.2">
      <c r="B197" s="359"/>
      <c r="C197" s="1369" t="s">
        <v>1378</v>
      </c>
      <c r="D197" s="1370"/>
      <c r="E197" s="1371"/>
      <c r="F197" s="510" t="s">
        <v>431</v>
      </c>
      <c r="G197" s="510" t="s">
        <v>431</v>
      </c>
      <c r="H197" s="510" t="s">
        <v>431</v>
      </c>
      <c r="I197" s="510" t="s">
        <v>431</v>
      </c>
      <c r="J197" s="543"/>
      <c r="K197" s="505">
        <v>3502</v>
      </c>
      <c r="L197" s="535">
        <f t="shared" si="6"/>
        <v>481.59999999999997</v>
      </c>
      <c r="M197" s="535">
        <v>688</v>
      </c>
      <c r="N197" s="352"/>
    </row>
    <row r="198" spans="2:14" x14ac:dyDescent="0.2">
      <c r="B198" s="359"/>
      <c r="C198" s="1312" t="s">
        <v>1379</v>
      </c>
      <c r="D198" s="1312"/>
      <c r="E198" s="1312"/>
      <c r="F198" s="510" t="s">
        <v>431</v>
      </c>
      <c r="G198" s="510" t="s">
        <v>431</v>
      </c>
      <c r="H198" s="510" t="s">
        <v>431</v>
      </c>
      <c r="I198" s="510" t="s">
        <v>431</v>
      </c>
      <c r="J198" s="543"/>
      <c r="K198" s="505" t="s">
        <v>1173</v>
      </c>
      <c r="L198" s="535">
        <f t="shared" si="6"/>
        <v>94.5</v>
      </c>
      <c r="M198" s="535">
        <v>135</v>
      </c>
      <c r="N198" s="352"/>
    </row>
    <row r="199" spans="2:14" x14ac:dyDescent="0.2">
      <c r="B199" s="359"/>
      <c r="C199" s="1312" t="s">
        <v>1380</v>
      </c>
      <c r="D199" s="1312"/>
      <c r="E199" s="1312"/>
      <c r="F199" s="510" t="s">
        <v>431</v>
      </c>
      <c r="G199" s="510" t="s">
        <v>431</v>
      </c>
      <c r="H199" s="510" t="s">
        <v>431</v>
      </c>
      <c r="I199" s="510" t="s">
        <v>431</v>
      </c>
      <c r="J199" s="543"/>
      <c r="K199" s="505">
        <v>3732</v>
      </c>
      <c r="L199" s="535">
        <f t="shared" si="6"/>
        <v>107.1</v>
      </c>
      <c r="M199" s="535">
        <v>153</v>
      </c>
      <c r="N199" s="352"/>
    </row>
    <row r="200" spans="2:14" x14ac:dyDescent="0.2">
      <c r="B200" s="359"/>
      <c r="C200" s="1312" t="s">
        <v>1381</v>
      </c>
      <c r="D200" s="1312"/>
      <c r="E200" s="1312"/>
      <c r="F200" s="510" t="s">
        <v>431</v>
      </c>
      <c r="G200" s="510" t="s">
        <v>431</v>
      </c>
      <c r="H200" s="510" t="s">
        <v>431</v>
      </c>
      <c r="I200" s="510" t="s">
        <v>431</v>
      </c>
      <c r="J200" s="543"/>
      <c r="K200" s="505">
        <v>4771</v>
      </c>
      <c r="L200" s="535">
        <f t="shared" si="6"/>
        <v>251.99999999999997</v>
      </c>
      <c r="M200" s="535">
        <v>360</v>
      </c>
      <c r="N200" s="352"/>
    </row>
    <row r="201" spans="2:14" x14ac:dyDescent="0.2">
      <c r="B201" s="359"/>
      <c r="C201" s="1312" t="s">
        <v>1382</v>
      </c>
      <c r="D201" s="1312"/>
      <c r="E201" s="1312"/>
      <c r="F201" s="510" t="s">
        <v>431</v>
      </c>
      <c r="G201" s="510" t="s">
        <v>431</v>
      </c>
      <c r="H201" s="510" t="s">
        <v>431</v>
      </c>
      <c r="I201" s="510" t="s">
        <v>431</v>
      </c>
      <c r="J201" s="543"/>
      <c r="K201" s="505">
        <v>3511</v>
      </c>
      <c r="L201" s="535">
        <f t="shared" si="6"/>
        <v>441</v>
      </c>
      <c r="M201" s="535">
        <v>630</v>
      </c>
      <c r="N201" s="352"/>
    </row>
    <row r="202" spans="2:14" x14ac:dyDescent="0.2">
      <c r="B202" s="359"/>
      <c r="C202" s="1312" t="s">
        <v>1145</v>
      </c>
      <c r="D202" s="1312"/>
      <c r="E202" s="1312"/>
      <c r="F202" s="510" t="s">
        <v>431</v>
      </c>
      <c r="G202" s="510" t="s">
        <v>431</v>
      </c>
      <c r="H202" s="510" t="s">
        <v>431</v>
      </c>
      <c r="I202" s="510" t="s">
        <v>431</v>
      </c>
      <c r="J202" s="543"/>
      <c r="K202" s="505">
        <v>4815</v>
      </c>
      <c r="L202" s="535">
        <f t="shared" si="6"/>
        <v>94.5</v>
      </c>
      <c r="M202" s="535">
        <v>135</v>
      </c>
      <c r="N202" s="352"/>
    </row>
    <row r="203" spans="2:14" x14ac:dyDescent="0.2">
      <c r="B203" s="359"/>
      <c r="C203" s="1312" t="s">
        <v>1383</v>
      </c>
      <c r="D203" s="1312"/>
      <c r="E203" s="1312"/>
      <c r="F203" s="510" t="s">
        <v>431</v>
      </c>
      <c r="G203" s="510" t="s">
        <v>431</v>
      </c>
      <c r="H203" s="510" t="s">
        <v>431</v>
      </c>
      <c r="I203" s="510" t="s">
        <v>431</v>
      </c>
      <c r="J203" s="543"/>
      <c r="K203" s="505">
        <v>3506</v>
      </c>
      <c r="L203" s="535">
        <f t="shared" si="6"/>
        <v>503.99999999999994</v>
      </c>
      <c r="M203" s="535">
        <v>720</v>
      </c>
      <c r="N203" s="352"/>
    </row>
    <row r="204" spans="2:14" x14ac:dyDescent="0.2">
      <c r="B204" s="359"/>
      <c r="C204" s="1312" t="s">
        <v>1384</v>
      </c>
      <c r="D204" s="1312"/>
      <c r="E204" s="1312"/>
      <c r="F204" s="510" t="s">
        <v>431</v>
      </c>
      <c r="G204" s="510" t="s">
        <v>431</v>
      </c>
      <c r="H204" s="510" t="s">
        <v>431</v>
      </c>
      <c r="I204" s="510" t="s">
        <v>431</v>
      </c>
      <c r="J204" s="543"/>
      <c r="K204" s="505">
        <v>4828</v>
      </c>
      <c r="L204" s="535">
        <f t="shared" si="6"/>
        <v>338.79999999999995</v>
      </c>
      <c r="M204" s="535">
        <v>484</v>
      </c>
      <c r="N204" s="352"/>
    </row>
    <row r="205" spans="2:14" x14ac:dyDescent="0.2">
      <c r="B205" s="359"/>
      <c r="C205" s="1312" t="s">
        <v>1385</v>
      </c>
      <c r="D205" s="1312"/>
      <c r="E205" s="1312"/>
      <c r="F205" s="510" t="s">
        <v>431</v>
      </c>
      <c r="G205" s="510" t="s">
        <v>431</v>
      </c>
      <c r="H205" s="510" t="s">
        <v>431</v>
      </c>
      <c r="I205" s="510" t="s">
        <v>431</v>
      </c>
      <c r="J205" s="543"/>
      <c r="K205" s="505">
        <v>4626</v>
      </c>
      <c r="L205" s="535">
        <f t="shared" si="6"/>
        <v>1682.1</v>
      </c>
      <c r="M205" s="535">
        <v>2403</v>
      </c>
      <c r="N205" s="352"/>
    </row>
    <row r="206" spans="2:14" x14ac:dyDescent="0.2">
      <c r="B206" s="359"/>
      <c r="C206" s="1312" t="s">
        <v>1211</v>
      </c>
      <c r="D206" s="1312"/>
      <c r="E206" s="1312"/>
      <c r="F206" s="510" t="s">
        <v>431</v>
      </c>
      <c r="G206" s="510" t="s">
        <v>431</v>
      </c>
      <c r="H206" s="510" t="s">
        <v>431</v>
      </c>
      <c r="I206" s="510" t="s">
        <v>431</v>
      </c>
      <c r="J206" s="543"/>
      <c r="K206" s="505">
        <v>5029</v>
      </c>
      <c r="L206" s="535">
        <f t="shared" si="6"/>
        <v>157.5</v>
      </c>
      <c r="M206" s="535">
        <v>225</v>
      </c>
      <c r="N206" s="352"/>
    </row>
    <row r="207" spans="2:14" x14ac:dyDescent="0.2">
      <c r="B207" s="359"/>
      <c r="C207" s="1312"/>
      <c r="D207" s="1312"/>
      <c r="E207" s="1312"/>
      <c r="F207" s="510" t="s">
        <v>431</v>
      </c>
      <c r="G207" s="510" t="s">
        <v>431</v>
      </c>
      <c r="H207" s="510" t="s">
        <v>431</v>
      </c>
      <c r="I207" s="510" t="s">
        <v>431</v>
      </c>
      <c r="J207" s="543"/>
      <c r="K207" s="505"/>
      <c r="L207" s="535"/>
      <c r="M207" s="535">
        <f t="shared" ref="M207:M211" si="7">L207/0.65</f>
        <v>0</v>
      </c>
      <c r="N207" s="352"/>
    </row>
    <row r="208" spans="2:14" x14ac:dyDescent="0.2">
      <c r="B208" s="359"/>
      <c r="C208" s="1312"/>
      <c r="D208" s="1312"/>
      <c r="E208" s="1312"/>
      <c r="F208" s="510" t="s">
        <v>431</v>
      </c>
      <c r="G208" s="510" t="s">
        <v>431</v>
      </c>
      <c r="H208" s="510" t="s">
        <v>431</v>
      </c>
      <c r="I208" s="510" t="s">
        <v>431</v>
      </c>
      <c r="J208" s="543"/>
      <c r="K208" s="505"/>
      <c r="L208" s="535"/>
      <c r="M208" s="535">
        <f t="shared" si="7"/>
        <v>0</v>
      </c>
      <c r="N208" s="352"/>
    </row>
    <row r="209" spans="2:14" x14ac:dyDescent="0.2">
      <c r="B209" s="359"/>
      <c r="C209" s="1312"/>
      <c r="D209" s="1312"/>
      <c r="E209" s="1312"/>
      <c r="F209" s="510" t="s">
        <v>431</v>
      </c>
      <c r="G209" s="510" t="s">
        <v>431</v>
      </c>
      <c r="H209" s="510" t="s">
        <v>431</v>
      </c>
      <c r="I209" s="510" t="s">
        <v>431</v>
      </c>
      <c r="J209" s="543"/>
      <c r="K209" s="505"/>
      <c r="L209" s="535"/>
      <c r="M209" s="535">
        <f t="shared" si="7"/>
        <v>0</v>
      </c>
      <c r="N209" s="352"/>
    </row>
    <row r="210" spans="2:14" x14ac:dyDescent="0.2">
      <c r="B210" s="359"/>
      <c r="C210" s="1312"/>
      <c r="D210" s="1312"/>
      <c r="E210" s="1312"/>
      <c r="F210" s="510" t="s">
        <v>431</v>
      </c>
      <c r="G210" s="510" t="s">
        <v>431</v>
      </c>
      <c r="H210" s="510" t="s">
        <v>431</v>
      </c>
      <c r="I210" s="510" t="s">
        <v>431</v>
      </c>
      <c r="J210" s="543"/>
      <c r="K210" s="505"/>
      <c r="L210" s="535"/>
      <c r="M210" s="535">
        <f t="shared" si="7"/>
        <v>0</v>
      </c>
      <c r="N210" s="352"/>
    </row>
    <row r="211" spans="2:14" x14ac:dyDescent="0.2">
      <c r="B211" s="359"/>
      <c r="C211" s="1312"/>
      <c r="D211" s="1312"/>
      <c r="E211" s="1312"/>
      <c r="F211" s="510" t="s">
        <v>431</v>
      </c>
      <c r="G211" s="510" t="s">
        <v>431</v>
      </c>
      <c r="H211" s="510" t="s">
        <v>431</v>
      </c>
      <c r="I211" s="510" t="s">
        <v>431</v>
      </c>
      <c r="J211" s="543"/>
      <c r="K211" s="505"/>
      <c r="L211" s="535"/>
      <c r="M211" s="535">
        <f t="shared" si="7"/>
        <v>0</v>
      </c>
      <c r="N211" s="352"/>
    </row>
    <row r="212" spans="2:14" x14ac:dyDescent="0.2">
      <c r="B212" s="359"/>
      <c r="C212" s="817"/>
      <c r="D212" s="817"/>
      <c r="E212" s="817"/>
      <c r="F212" s="604"/>
      <c r="G212" s="604"/>
      <c r="H212" s="604"/>
      <c r="I212" s="604"/>
      <c r="J212" s="543"/>
      <c r="K212" s="502"/>
      <c r="L212" s="533"/>
      <c r="M212" s="533"/>
      <c r="N212" s="352"/>
    </row>
    <row r="213" spans="2:14" x14ac:dyDescent="0.2">
      <c r="B213" s="453"/>
      <c r="C213" s="434"/>
      <c r="D213" s="476"/>
      <c r="E213" s="476"/>
      <c r="F213" s="402"/>
      <c r="G213" s="402"/>
      <c r="H213" s="402"/>
      <c r="I213" s="402"/>
      <c r="J213" s="403"/>
      <c r="K213" s="403"/>
      <c r="L213" s="485"/>
      <c r="M213" s="485"/>
      <c r="N213" s="352"/>
    </row>
    <row r="214" spans="2:14" x14ac:dyDescent="0.2">
      <c r="B214" s="1387" t="s">
        <v>461</v>
      </c>
      <c r="C214" s="1387"/>
      <c r="D214" s="1387"/>
      <c r="E214" s="1387"/>
      <c r="F214" s="1387"/>
      <c r="G214" s="1387"/>
      <c r="H214" s="1387"/>
      <c r="I214" s="1387"/>
      <c r="J214" s="1387"/>
      <c r="K214" s="1387"/>
      <c r="L214" s="1387"/>
      <c r="M214" s="524"/>
    </row>
    <row r="215" spans="2:14" x14ac:dyDescent="0.2">
      <c r="B215" s="1387" t="s">
        <v>452</v>
      </c>
      <c r="C215" s="1387"/>
      <c r="D215" s="1387"/>
      <c r="E215" s="1387"/>
      <c r="F215" s="1387"/>
      <c r="G215" s="1387"/>
      <c r="H215" s="1387"/>
      <c r="I215" s="1387"/>
      <c r="J215" s="1387"/>
      <c r="K215" s="1387"/>
      <c r="L215" s="1387"/>
      <c r="M215" s="524"/>
    </row>
    <row r="216" spans="2:14" x14ac:dyDescent="0.2">
      <c r="B216" s="453"/>
      <c r="C216" s="355"/>
      <c r="D216" s="355"/>
      <c r="E216" s="355"/>
      <c r="F216" s="455"/>
      <c r="G216" s="455"/>
      <c r="H216" s="455"/>
      <c r="I216" s="455"/>
      <c r="J216" s="456"/>
      <c r="K216" s="456"/>
      <c r="L216" s="479"/>
      <c r="M216" s="524"/>
    </row>
    <row r="217" spans="2:14" ht="13.8" x14ac:dyDescent="0.25">
      <c r="C217" s="458" t="s">
        <v>503</v>
      </c>
      <c r="D217" s="457"/>
      <c r="E217" s="457"/>
      <c r="F217" s="455"/>
      <c r="G217" s="455"/>
      <c r="H217" s="455"/>
      <c r="I217" s="455"/>
      <c r="J217" s="456"/>
      <c r="K217" s="456"/>
      <c r="L217" s="479"/>
      <c r="M217" s="524"/>
    </row>
    <row r="218" spans="2:14" ht="13.8" x14ac:dyDescent="0.25">
      <c r="B218" s="415"/>
      <c r="C218" s="458"/>
      <c r="D218" s="457"/>
      <c r="E218" s="457"/>
      <c r="F218" s="455"/>
      <c r="G218" s="455"/>
      <c r="H218" s="455"/>
      <c r="I218" s="455"/>
      <c r="J218" s="456"/>
      <c r="K218" s="456"/>
      <c r="L218" s="479"/>
      <c r="M218" s="524"/>
    </row>
    <row r="219" spans="2:14" x14ac:dyDescent="0.2">
      <c r="B219" s="453" t="s">
        <v>504</v>
      </c>
      <c r="C219" s="454"/>
      <c r="D219" s="457"/>
      <c r="E219" s="457"/>
      <c r="F219" s="455"/>
      <c r="G219" s="455"/>
      <c r="H219" s="455"/>
      <c r="I219" s="455"/>
      <c r="J219" s="456"/>
      <c r="K219" s="456"/>
      <c r="L219" s="479"/>
      <c r="M219" s="524"/>
    </row>
    <row r="220" spans="2:14" x14ac:dyDescent="0.2">
      <c r="B220" s="453" t="s">
        <v>505</v>
      </c>
      <c r="C220" s="454"/>
      <c r="D220" s="457"/>
      <c r="E220" s="457"/>
      <c r="F220" s="455"/>
      <c r="G220" s="455"/>
      <c r="H220" s="455"/>
      <c r="I220" s="455"/>
      <c r="J220" s="456"/>
      <c r="K220" s="456"/>
      <c r="L220" s="479"/>
      <c r="M220" s="524"/>
    </row>
    <row r="221" spans="2:14" x14ac:dyDescent="0.2">
      <c r="B221" s="359"/>
      <c r="C221" s="359"/>
      <c r="D221" s="359"/>
      <c r="E221" s="359"/>
      <c r="F221" s="359"/>
      <c r="G221" s="359"/>
      <c r="H221" s="359"/>
      <c r="I221" s="359"/>
      <c r="J221" s="357"/>
      <c r="K221" s="357"/>
      <c r="L221" s="479"/>
      <c r="M221" s="524"/>
    </row>
    <row r="222" spans="2:14" x14ac:dyDescent="0.2">
      <c r="B222" s="359"/>
      <c r="C222" s="359"/>
      <c r="D222" s="359"/>
      <c r="E222" s="359"/>
      <c r="F222" s="359"/>
      <c r="G222" s="359"/>
      <c r="H222" s="359"/>
      <c r="I222" s="359"/>
      <c r="J222" s="357"/>
      <c r="K222" s="357"/>
      <c r="L222" s="479"/>
      <c r="M222" s="524"/>
    </row>
  </sheetData>
  <mergeCells count="104">
    <mergeCell ref="B214:L214"/>
    <mergeCell ref="B215:L215"/>
    <mergeCell ref="C163:E163"/>
    <mergeCell ref="C176:E176"/>
    <mergeCell ref="C175:E175"/>
    <mergeCell ref="C180:E180"/>
    <mergeCell ref="C179:E179"/>
    <mergeCell ref="C183:E183"/>
    <mergeCell ref="C184:E184"/>
    <mergeCell ref="C187:E187"/>
    <mergeCell ref="C185:E185"/>
    <mergeCell ref="C186:E186"/>
    <mergeCell ref="C195:E195"/>
    <mergeCell ref="C194:E194"/>
    <mergeCell ref="C193:E193"/>
    <mergeCell ref="C192:E192"/>
    <mergeCell ref="C189:E189"/>
    <mergeCell ref="C188:E188"/>
    <mergeCell ref="C196:E196"/>
    <mergeCell ref="C197:E197"/>
    <mergeCell ref="B191:E191"/>
    <mergeCell ref="C210:E210"/>
    <mergeCell ref="C211:E211"/>
    <mergeCell ref="C205:E205"/>
    <mergeCell ref="E3:J3"/>
    <mergeCell ref="E4:H4"/>
    <mergeCell ref="E7:H7"/>
    <mergeCell ref="C80:E80"/>
    <mergeCell ref="C152:E152"/>
    <mergeCell ref="C151:E151"/>
    <mergeCell ref="C150:E150"/>
    <mergeCell ref="C78:E78"/>
    <mergeCell ref="C127:E127"/>
    <mergeCell ref="C130:E130"/>
    <mergeCell ref="C129:E129"/>
    <mergeCell ref="C128:E128"/>
    <mergeCell ref="C104:E104"/>
    <mergeCell ref="C108:E108"/>
    <mergeCell ref="C109:E109"/>
    <mergeCell ref="C119:E119"/>
    <mergeCell ref="F84:F87"/>
    <mergeCell ref="G84:G87"/>
    <mergeCell ref="C94:E94"/>
    <mergeCell ref="C95:E95"/>
    <mergeCell ref="C79:E79"/>
    <mergeCell ref="C131:E131"/>
    <mergeCell ref="C132:E132"/>
    <mergeCell ref="C134:E134"/>
    <mergeCell ref="C97:E97"/>
    <mergeCell ref="C98:E98"/>
    <mergeCell ref="C99:E99"/>
    <mergeCell ref="C100:E100"/>
    <mergeCell ref="C101:E101"/>
    <mergeCell ref="C102:E102"/>
    <mergeCell ref="C198:E198"/>
    <mergeCell ref="C199:E199"/>
    <mergeCell ref="C113:E113"/>
    <mergeCell ref="C103:E103"/>
    <mergeCell ref="C105:E105"/>
    <mergeCell ref="C121:E121"/>
    <mergeCell ref="C125:E125"/>
    <mergeCell ref="C133:E133"/>
    <mergeCell ref="C157:E157"/>
    <mergeCell ref="C145:E145"/>
    <mergeCell ref="C144:E144"/>
    <mergeCell ref="C120:E120"/>
    <mergeCell ref="C114:E114"/>
    <mergeCell ref="C115:E115"/>
    <mergeCell ref="C110:E110"/>
    <mergeCell ref="C126:E126"/>
    <mergeCell ref="C155:E155"/>
    <mergeCell ref="C156:E156"/>
    <mergeCell ref="E5:I5"/>
    <mergeCell ref="L84:L87"/>
    <mergeCell ref="M84:M87"/>
    <mergeCell ref="C85:E85"/>
    <mergeCell ref="C86:E86"/>
    <mergeCell ref="C87:E87"/>
    <mergeCell ref="H84:H87"/>
    <mergeCell ref="I84:I87"/>
    <mergeCell ref="C96:E96"/>
    <mergeCell ref="C83:E83"/>
    <mergeCell ref="C84:E84"/>
    <mergeCell ref="C88:E88"/>
    <mergeCell ref="C138:E138"/>
    <mergeCell ref="C139:E139"/>
    <mergeCell ref="C149:E149"/>
    <mergeCell ref="C153:E153"/>
    <mergeCell ref="C154:E154"/>
    <mergeCell ref="C148:E148"/>
    <mergeCell ref="C142:E142"/>
    <mergeCell ref="C143:E143"/>
    <mergeCell ref="C162:E162"/>
    <mergeCell ref="C161:E161"/>
    <mergeCell ref="C160:E160"/>
    <mergeCell ref="C206:E206"/>
    <mergeCell ref="C207:E207"/>
    <mergeCell ref="C208:E208"/>
    <mergeCell ref="C209:E209"/>
    <mergeCell ref="C200:E200"/>
    <mergeCell ref="C201:E201"/>
    <mergeCell ref="C202:E202"/>
    <mergeCell ref="C203:E203"/>
    <mergeCell ref="C204:E204"/>
  </mergeCells>
  <pageMargins left="0.25" right="0.25" top="0.75" bottom="0.75" header="0.3" footer="0.3"/>
  <pageSetup scale="77" fitToHeight="0" orientation="portrait" r:id="rId1"/>
  <headerFooter alignWithMargins="0">
    <oddFooter>&amp;L&amp;"Verdana,Italic"Confidential Property of E-Z-GO Division of Textron Inc. &amp;R&amp;"Verdana,Italic"Page&amp;P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63"/>
  <sheetViews>
    <sheetView zoomScaleNormal="100" workbookViewId="0">
      <pane ySplit="8" topLeftCell="A9" activePane="bottomLeft" state="frozen"/>
      <selection pane="bottomLeft" activeCell="M43" sqref="M43:M44"/>
    </sheetView>
  </sheetViews>
  <sheetFormatPr defaultColWidth="9.109375" defaultRowHeight="12.6" x14ac:dyDescent="0.2"/>
  <cols>
    <col min="1" max="1" width="3.44140625" style="425" customWidth="1"/>
    <col min="2" max="2" width="9.109375" style="353"/>
    <col min="3" max="3" width="8.44140625" style="353" customWidth="1"/>
    <col min="4" max="7" width="9.109375" style="353"/>
    <col min="8" max="8" width="6.5546875" style="353" customWidth="1"/>
    <col min="9" max="9" width="8.88671875" style="353" bestFit="1" customWidth="1"/>
    <col min="10" max="10" width="8.109375" style="353" bestFit="1" customWidth="1"/>
    <col min="11" max="11" width="2.6640625" style="354" customWidth="1"/>
    <col min="12" max="12" width="13.33203125" style="354" customWidth="1"/>
    <col min="13" max="13" width="11.44140625" style="662" customWidth="1"/>
    <col min="14" max="14" width="11.441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632"/>
      <c r="F3" s="1360" t="s">
        <v>716</v>
      </c>
      <c r="G3" s="1360"/>
      <c r="H3" s="1360"/>
      <c r="I3" s="1360"/>
      <c r="J3" s="1360"/>
      <c r="K3" s="351"/>
      <c r="L3" s="351"/>
      <c r="M3" s="628"/>
      <c r="N3" s="629"/>
    </row>
    <row r="4" spans="1:14" ht="15" customHeight="1" x14ac:dyDescent="0.2">
      <c r="A4" s="350"/>
      <c r="B4" s="350"/>
      <c r="C4" s="350"/>
      <c r="D4" s="350"/>
      <c r="E4" s="355"/>
      <c r="F4" s="1361" t="s">
        <v>0</v>
      </c>
      <c r="G4" s="1361"/>
      <c r="H4" s="1361"/>
      <c r="I4" s="1361"/>
      <c r="J4" s="1361"/>
      <c r="K4" s="351"/>
      <c r="L4" s="357"/>
      <c r="M4" s="633"/>
      <c r="N4" s="634" t="s">
        <v>1</v>
      </c>
    </row>
    <row r="5" spans="1:14" ht="13.2" thickBot="1" x14ac:dyDescent="0.25">
      <c r="A5" s="350"/>
      <c r="B5" s="350"/>
      <c r="C5" s="350"/>
      <c r="D5" s="350"/>
      <c r="E5" s="635"/>
      <c r="F5" s="1191" t="s">
        <v>1047</v>
      </c>
      <c r="G5" s="1191"/>
      <c r="H5" s="1191"/>
      <c r="I5" s="1191"/>
      <c r="J5" s="1191"/>
      <c r="K5" s="351"/>
      <c r="L5" s="357"/>
      <c r="M5" s="633"/>
      <c r="N5" s="634" t="s">
        <v>2</v>
      </c>
    </row>
    <row r="6" spans="1:14" x14ac:dyDescent="0.2">
      <c r="A6" s="350"/>
      <c r="B6" s="350"/>
      <c r="C6" s="350"/>
      <c r="D6" s="350"/>
      <c r="E6" s="359"/>
      <c r="F6" s="1402" t="s">
        <v>610</v>
      </c>
      <c r="G6" s="1403"/>
      <c r="H6" s="1403"/>
      <c r="I6" s="1403"/>
      <c r="J6" s="1404"/>
      <c r="K6" s="351"/>
      <c r="L6" s="351"/>
      <c r="M6" s="628"/>
      <c r="N6" s="629"/>
    </row>
    <row r="7" spans="1:14" ht="13.2" thickBot="1" x14ac:dyDescent="0.25">
      <c r="A7" s="350"/>
      <c r="B7" s="350"/>
      <c r="C7" s="350"/>
      <c r="D7" s="350"/>
      <c r="E7" s="636"/>
      <c r="F7" s="1405"/>
      <c r="G7" s="1406"/>
      <c r="H7" s="1406"/>
      <c r="I7" s="1406"/>
      <c r="J7" s="1407"/>
      <c r="K7" s="351"/>
      <c r="L7" s="351"/>
      <c r="M7" s="628"/>
      <c r="N7" s="629"/>
    </row>
    <row r="8" spans="1:14" ht="24" customHeight="1" x14ac:dyDescent="0.2">
      <c r="B8" s="361" t="s">
        <v>611</v>
      </c>
      <c r="C8" s="362"/>
      <c r="D8" s="362"/>
      <c r="E8" s="362"/>
      <c r="F8" s="520"/>
      <c r="G8" s="520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612</v>
      </c>
      <c r="C10" s="367"/>
      <c r="D10" s="367"/>
      <c r="E10" s="367"/>
      <c r="F10" s="367"/>
      <c r="G10" s="367"/>
      <c r="H10" s="367"/>
      <c r="I10" s="367"/>
      <c r="J10" s="367"/>
      <c r="K10" s="368"/>
      <c r="L10" s="1112">
        <v>606604</v>
      </c>
      <c r="M10" s="697">
        <f>N10*0.7</f>
        <v>7004.2</v>
      </c>
      <c r="N10" s="697">
        <v>10006</v>
      </c>
    </row>
    <row r="11" spans="1:14" x14ac:dyDescent="0.2">
      <c r="A11" s="350"/>
      <c r="B11" s="366" t="s">
        <v>613</v>
      </c>
      <c r="C11" s="367"/>
      <c r="D11" s="367"/>
      <c r="E11" s="367"/>
      <c r="F11" s="367"/>
      <c r="G11" s="367"/>
      <c r="H11" s="367"/>
      <c r="I11" s="367"/>
      <c r="J11" s="367"/>
      <c r="K11" s="368"/>
      <c r="L11" s="1112">
        <v>609184</v>
      </c>
      <c r="M11" s="697">
        <f>N11*0.7</f>
        <v>7004.2</v>
      </c>
      <c r="N11" s="697">
        <v>10006</v>
      </c>
    </row>
    <row r="12" spans="1:14" x14ac:dyDescent="0.2">
      <c r="A12" s="350"/>
      <c r="B12" s="369"/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1" t="s">
        <v>7</v>
      </c>
      <c r="C13" s="350"/>
      <c r="D13" s="350"/>
      <c r="E13" s="350"/>
      <c r="F13" s="350"/>
      <c r="G13" s="350"/>
      <c r="H13" s="350"/>
      <c r="I13" s="350"/>
      <c r="J13" s="350"/>
      <c r="K13" s="351"/>
      <c r="L13" s="370"/>
      <c r="M13" s="641"/>
      <c r="N13" s="641"/>
    </row>
    <row r="14" spans="1:14" x14ac:dyDescent="0.2">
      <c r="A14" s="350"/>
      <c r="B14" s="372" t="s">
        <v>8</v>
      </c>
      <c r="C14" s="350"/>
      <c r="D14" s="373" t="s">
        <v>614</v>
      </c>
      <c r="E14" s="350"/>
      <c r="F14" s="350"/>
      <c r="G14" s="350"/>
      <c r="H14" s="372" t="s">
        <v>10</v>
      </c>
      <c r="I14" s="350"/>
      <c r="J14" s="350"/>
      <c r="K14" s="374" t="s">
        <v>615</v>
      </c>
      <c r="L14" s="594"/>
      <c r="M14" s="642"/>
      <c r="N14" s="642"/>
    </row>
    <row r="15" spans="1:14" x14ac:dyDescent="0.2">
      <c r="A15" s="350"/>
      <c r="B15" s="372" t="s">
        <v>12</v>
      </c>
      <c r="C15" s="350"/>
      <c r="D15" s="373" t="s">
        <v>616</v>
      </c>
      <c r="E15" s="350"/>
      <c r="F15" s="350"/>
      <c r="G15" s="350"/>
      <c r="H15" s="372" t="s">
        <v>14</v>
      </c>
      <c r="I15" s="350"/>
      <c r="J15" s="350"/>
      <c r="K15" s="374" t="s">
        <v>617</v>
      </c>
      <c r="L15" s="594"/>
      <c r="M15" s="642"/>
      <c r="N15" s="642"/>
    </row>
    <row r="16" spans="1:14" x14ac:dyDescent="0.2">
      <c r="A16" s="350"/>
      <c r="B16" s="372" t="s">
        <v>618</v>
      </c>
      <c r="C16" s="350"/>
      <c r="D16" s="373" t="s">
        <v>270</v>
      </c>
      <c r="E16" s="350"/>
      <c r="F16" s="350"/>
      <c r="G16" s="350"/>
      <c r="H16" s="372" t="s">
        <v>17</v>
      </c>
      <c r="I16" s="350"/>
      <c r="J16" s="350"/>
      <c r="K16" s="374" t="s">
        <v>619</v>
      </c>
      <c r="L16" s="594"/>
      <c r="M16" s="642"/>
      <c r="N16" s="642"/>
    </row>
    <row r="17" spans="1:14" x14ac:dyDescent="0.2">
      <c r="A17" s="350"/>
      <c r="B17" s="372" t="s">
        <v>15</v>
      </c>
      <c r="C17" s="350"/>
      <c r="D17" s="373" t="s">
        <v>620</v>
      </c>
      <c r="E17" s="350"/>
      <c r="F17" s="350"/>
      <c r="G17" s="350"/>
      <c r="H17" s="372" t="s">
        <v>25</v>
      </c>
      <c r="I17" s="350"/>
      <c r="J17" s="350"/>
      <c r="K17" s="374" t="s">
        <v>26</v>
      </c>
      <c r="L17" s="594"/>
      <c r="M17" s="642"/>
      <c r="N17" s="642"/>
    </row>
    <row r="18" spans="1:14" x14ac:dyDescent="0.2">
      <c r="A18" s="350"/>
      <c r="B18" s="372" t="s">
        <v>19</v>
      </c>
      <c r="C18" s="350"/>
      <c r="D18" s="373" t="s">
        <v>621</v>
      </c>
      <c r="E18" s="350"/>
      <c r="F18" s="350"/>
      <c r="G18" s="350"/>
      <c r="H18" s="372" t="s">
        <v>31</v>
      </c>
      <c r="I18" s="350"/>
      <c r="J18" s="350"/>
      <c r="K18" s="374" t="s">
        <v>164</v>
      </c>
      <c r="L18" s="594"/>
      <c r="M18" s="642"/>
      <c r="N18" s="642"/>
    </row>
    <row r="19" spans="1:14" x14ac:dyDescent="0.2">
      <c r="A19" s="350"/>
      <c r="B19" s="372" t="s">
        <v>22</v>
      </c>
      <c r="C19" s="350"/>
      <c r="D19" s="373" t="s">
        <v>622</v>
      </c>
      <c r="E19" s="350"/>
      <c r="F19" s="350"/>
      <c r="G19" s="350"/>
      <c r="H19" s="372" t="s">
        <v>27</v>
      </c>
      <c r="I19" s="350"/>
      <c r="J19" s="350"/>
      <c r="K19" s="374" t="s">
        <v>42</v>
      </c>
      <c r="L19" s="594"/>
      <c r="M19" s="642"/>
      <c r="N19" s="642"/>
    </row>
    <row r="20" spans="1:14" x14ac:dyDescent="0.2">
      <c r="A20" s="350"/>
      <c r="B20" s="372" t="s">
        <v>623</v>
      </c>
      <c r="C20" s="350"/>
      <c r="D20" s="373" t="s">
        <v>89</v>
      </c>
      <c r="E20" s="350"/>
      <c r="F20" s="350"/>
      <c r="G20" s="350"/>
      <c r="H20" s="372" t="s">
        <v>29</v>
      </c>
      <c r="I20" s="350"/>
      <c r="J20" s="350"/>
      <c r="K20" s="374" t="s">
        <v>624</v>
      </c>
      <c r="L20" s="594"/>
      <c r="M20" s="642"/>
      <c r="N20" s="642"/>
    </row>
    <row r="21" spans="1:14" x14ac:dyDescent="0.2">
      <c r="A21" s="350"/>
      <c r="B21" s="372"/>
      <c r="C21" s="350"/>
      <c r="D21" s="373"/>
      <c r="E21" s="350"/>
      <c r="F21" s="350"/>
      <c r="G21" s="350"/>
      <c r="H21" s="350"/>
      <c r="I21" s="350"/>
      <c r="J21" s="350"/>
      <c r="K21" s="351"/>
      <c r="L21" s="594"/>
      <c r="M21" s="642"/>
      <c r="N21" s="642"/>
    </row>
    <row r="22" spans="1:14" x14ac:dyDescent="0.2">
      <c r="A22" s="350"/>
      <c r="B22" s="366" t="s">
        <v>625</v>
      </c>
      <c r="C22" s="375"/>
      <c r="D22" s="375"/>
      <c r="E22" s="375"/>
      <c r="F22" s="375"/>
      <c r="G22" s="375"/>
      <c r="H22" s="375"/>
      <c r="I22" s="375"/>
      <c r="J22" s="375"/>
      <c r="K22" s="376"/>
      <c r="L22" s="1112">
        <v>614420</v>
      </c>
      <c r="M22" s="697">
        <f>N22*0.7</f>
        <v>6918.0999999999995</v>
      </c>
      <c r="N22" s="697">
        <v>9883</v>
      </c>
    </row>
    <row r="23" spans="1:14" x14ac:dyDescent="0.2">
      <c r="A23" s="350"/>
      <c r="B23" s="366" t="s">
        <v>626</v>
      </c>
      <c r="C23" s="375"/>
      <c r="D23" s="375"/>
      <c r="E23" s="375"/>
      <c r="F23" s="375"/>
      <c r="G23" s="375"/>
      <c r="H23" s="375"/>
      <c r="I23" s="375"/>
      <c r="J23" s="375"/>
      <c r="K23" s="376"/>
      <c r="L23" s="1112">
        <v>615270</v>
      </c>
      <c r="M23" s="697">
        <f>N23*0.7</f>
        <v>6918.0999999999995</v>
      </c>
      <c r="N23" s="697">
        <v>9883</v>
      </c>
    </row>
    <row r="24" spans="1:14" x14ac:dyDescent="0.2">
      <c r="A24" s="350"/>
      <c r="B24" s="369"/>
      <c r="C24" s="369"/>
      <c r="D24" s="369"/>
      <c r="E24" s="369"/>
      <c r="F24" s="369"/>
      <c r="G24" s="369"/>
      <c r="H24" s="369"/>
      <c r="I24" s="369"/>
      <c r="J24" s="369"/>
      <c r="K24" s="377"/>
      <c r="L24" s="370"/>
      <c r="M24" s="641"/>
      <c r="N24" s="641"/>
    </row>
    <row r="25" spans="1:14" x14ac:dyDescent="0.2">
      <c r="A25" s="350"/>
      <c r="B25" s="371" t="s">
        <v>7</v>
      </c>
      <c r="C25" s="369"/>
      <c r="D25" s="369"/>
      <c r="E25" s="369"/>
      <c r="F25" s="369"/>
      <c r="G25" s="369"/>
      <c r="H25" s="369"/>
      <c r="I25" s="369"/>
      <c r="J25" s="369"/>
      <c r="K25" s="377"/>
      <c r="L25" s="370"/>
      <c r="M25" s="641"/>
      <c r="N25" s="641"/>
    </row>
    <row r="26" spans="1:14" x14ac:dyDescent="0.2">
      <c r="A26" s="350"/>
      <c r="B26" s="372" t="s">
        <v>210</v>
      </c>
      <c r="C26" s="350"/>
      <c r="D26" s="373" t="s">
        <v>627</v>
      </c>
      <c r="E26" s="350"/>
      <c r="F26" s="350"/>
      <c r="G26" s="350"/>
      <c r="H26" s="372" t="s">
        <v>10</v>
      </c>
      <c r="I26" s="379"/>
      <c r="J26" s="350"/>
      <c r="K26" s="374" t="s">
        <v>615</v>
      </c>
      <c r="L26" s="594"/>
      <c r="M26" s="642"/>
      <c r="N26" s="642"/>
    </row>
    <row r="27" spans="1:14" x14ac:dyDescent="0.2">
      <c r="A27" s="350"/>
      <c r="B27" s="372" t="s">
        <v>628</v>
      </c>
      <c r="C27" s="350"/>
      <c r="D27" s="373" t="s">
        <v>629</v>
      </c>
      <c r="E27" s="350"/>
      <c r="F27" s="350"/>
      <c r="G27" s="350"/>
      <c r="H27" s="372" t="s">
        <v>14</v>
      </c>
      <c r="I27" s="379"/>
      <c r="J27" s="350"/>
      <c r="K27" s="374" t="s">
        <v>617</v>
      </c>
      <c r="L27" s="594"/>
      <c r="M27" s="642"/>
      <c r="N27" s="642"/>
    </row>
    <row r="28" spans="1:14" x14ac:dyDescent="0.2">
      <c r="A28" s="350"/>
      <c r="B28" s="372" t="s">
        <v>12</v>
      </c>
      <c r="C28" s="350"/>
      <c r="D28" s="373" t="s">
        <v>630</v>
      </c>
      <c r="E28" s="350"/>
      <c r="F28" s="350"/>
      <c r="G28" s="350"/>
      <c r="H28" s="372" t="s">
        <v>17</v>
      </c>
      <c r="I28" s="379"/>
      <c r="J28" s="350"/>
      <c r="K28" s="374" t="s">
        <v>631</v>
      </c>
      <c r="L28" s="594"/>
      <c r="M28" s="642"/>
      <c r="N28" s="642"/>
    </row>
    <row r="29" spans="1:14" x14ac:dyDescent="0.2">
      <c r="A29" s="350"/>
      <c r="B29" s="372" t="s">
        <v>15</v>
      </c>
      <c r="C29" s="350"/>
      <c r="D29" s="373" t="s">
        <v>533</v>
      </c>
      <c r="E29" s="350"/>
      <c r="F29" s="350"/>
      <c r="G29" s="350"/>
      <c r="H29" s="372" t="s">
        <v>25</v>
      </c>
      <c r="I29" s="379"/>
      <c r="J29" s="350"/>
      <c r="K29" s="374" t="s">
        <v>26</v>
      </c>
      <c r="L29" s="594"/>
      <c r="M29" s="642"/>
      <c r="N29" s="642"/>
    </row>
    <row r="30" spans="1:14" x14ac:dyDescent="0.2">
      <c r="A30" s="350"/>
      <c r="B30" s="372" t="s">
        <v>37</v>
      </c>
      <c r="C30" s="350"/>
      <c r="D30" s="373" t="s">
        <v>632</v>
      </c>
      <c r="E30" s="350"/>
      <c r="F30" s="350"/>
      <c r="G30" s="350"/>
      <c r="H30" s="372" t="s">
        <v>31</v>
      </c>
      <c r="I30" s="350"/>
      <c r="J30" s="350"/>
      <c r="K30" s="374" t="s">
        <v>164</v>
      </c>
      <c r="L30" s="594"/>
      <c r="M30" s="642"/>
      <c r="N30" s="642"/>
    </row>
    <row r="31" spans="1:14" x14ac:dyDescent="0.2">
      <c r="A31" s="350"/>
      <c r="B31" s="372" t="s">
        <v>633</v>
      </c>
      <c r="C31" s="350"/>
      <c r="D31" s="373" t="s">
        <v>634</v>
      </c>
      <c r="E31" s="350"/>
      <c r="F31" s="350"/>
      <c r="G31" s="350"/>
      <c r="H31" s="372" t="s">
        <v>27</v>
      </c>
      <c r="I31" s="379"/>
      <c r="J31" s="350"/>
      <c r="K31" s="374" t="s">
        <v>42</v>
      </c>
      <c r="L31" s="594"/>
      <c r="M31" s="642"/>
      <c r="N31" s="642"/>
    </row>
    <row r="32" spans="1:14" x14ac:dyDescent="0.2">
      <c r="A32" s="350"/>
      <c r="B32" s="378"/>
      <c r="C32" s="350"/>
      <c r="D32" s="373" t="s">
        <v>635</v>
      </c>
      <c r="E32" s="350"/>
      <c r="F32" s="350"/>
      <c r="G32" s="350"/>
      <c r="H32" s="372" t="s">
        <v>29</v>
      </c>
      <c r="I32" s="379"/>
      <c r="J32" s="350"/>
      <c r="K32" s="374" t="s">
        <v>636</v>
      </c>
      <c r="L32" s="594"/>
      <c r="M32" s="642"/>
      <c r="N32" s="642"/>
    </row>
    <row r="33" spans="1:14" x14ac:dyDescent="0.2">
      <c r="A33" s="350"/>
      <c r="B33" s="378"/>
      <c r="C33" s="350"/>
      <c r="D33" s="373"/>
      <c r="E33" s="350"/>
      <c r="F33" s="350"/>
      <c r="G33" s="350"/>
      <c r="H33" s="372"/>
      <c r="I33" s="379"/>
      <c r="J33" s="350"/>
      <c r="K33" s="374"/>
      <c r="L33" s="594"/>
      <c r="M33" s="642"/>
      <c r="N33" s="642"/>
    </row>
    <row r="34" spans="1:14" x14ac:dyDescent="0.2">
      <c r="A34" s="350"/>
      <c r="B34" s="369"/>
      <c r="C34" s="369"/>
      <c r="D34" s="369"/>
      <c r="E34" s="369"/>
      <c r="F34" s="369"/>
      <c r="G34" s="369"/>
      <c r="H34" s="369"/>
      <c r="I34" s="369"/>
      <c r="J34" s="369"/>
      <c r="K34" s="377"/>
      <c r="L34" s="370"/>
      <c r="M34" s="641"/>
      <c r="N34" s="641"/>
    </row>
    <row r="35" spans="1:14" x14ac:dyDescent="0.2">
      <c r="A35" s="350"/>
      <c r="B35" s="378" t="s">
        <v>170</v>
      </c>
      <c r="C35" s="350"/>
      <c r="D35" s="350"/>
      <c r="E35" s="350"/>
      <c r="F35" s="350"/>
      <c r="G35" s="350"/>
      <c r="H35" s="350"/>
      <c r="I35" s="350"/>
      <c r="J35" s="350"/>
      <c r="K35" s="351"/>
      <c r="L35" s="351"/>
      <c r="M35" s="628"/>
      <c r="N35" s="629"/>
    </row>
    <row r="36" spans="1:14" x14ac:dyDescent="0.2">
      <c r="A36" s="350"/>
      <c r="B36" s="373" t="s">
        <v>45</v>
      </c>
      <c r="C36" s="350"/>
      <c r="D36" s="350"/>
      <c r="E36" s="350"/>
      <c r="F36" s="350"/>
      <c r="G36" s="350"/>
      <c r="H36" s="350"/>
      <c r="I36" s="350"/>
      <c r="J36" s="350"/>
      <c r="K36" s="351"/>
      <c r="L36" s="351"/>
      <c r="M36" s="628"/>
      <c r="N36" s="629"/>
    </row>
    <row r="37" spans="1:14" ht="6" customHeight="1" x14ac:dyDescent="0.2">
      <c r="A37" s="350"/>
      <c r="B37" s="373"/>
      <c r="C37" s="350"/>
      <c r="D37" s="350"/>
      <c r="E37" s="350"/>
      <c r="F37" s="350"/>
      <c r="G37" s="350"/>
      <c r="H37" s="350"/>
      <c r="I37" s="350"/>
      <c r="J37" s="350"/>
      <c r="K37" s="351"/>
      <c r="L37" s="351"/>
      <c r="M37" s="628"/>
      <c r="N37" s="629"/>
    </row>
    <row r="38" spans="1:14" ht="26.25" customHeight="1" x14ac:dyDescent="0.2">
      <c r="A38" s="350"/>
      <c r="B38" s="381" t="s">
        <v>46</v>
      </c>
      <c r="C38" s="362"/>
      <c r="D38" s="362"/>
      <c r="E38" s="362"/>
      <c r="F38" s="362"/>
      <c r="G38" s="362"/>
      <c r="H38" s="643"/>
      <c r="I38" s="364" t="s">
        <v>171</v>
      </c>
      <c r="J38" s="384" t="s">
        <v>172</v>
      </c>
      <c r="K38" s="388"/>
      <c r="L38" s="384" t="s">
        <v>47</v>
      </c>
      <c r="M38" s="637" t="s">
        <v>455</v>
      </c>
      <c r="N38" s="637" t="s">
        <v>5</v>
      </c>
    </row>
    <row r="39" spans="1:14" ht="7.5" customHeight="1" x14ac:dyDescent="0.2">
      <c r="A39" s="350"/>
      <c r="B39" s="385"/>
      <c r="C39" s="386"/>
      <c r="D39" s="386"/>
      <c r="E39" s="386"/>
      <c r="F39" s="386"/>
      <c r="G39" s="386"/>
      <c r="H39" s="461"/>
      <c r="I39" s="387"/>
      <c r="J39" s="387"/>
      <c r="K39" s="388"/>
      <c r="L39" s="387"/>
      <c r="M39" s="644"/>
      <c r="N39" s="644"/>
    </row>
    <row r="40" spans="1:14" x14ac:dyDescent="0.2">
      <c r="A40" s="350"/>
      <c r="B40" s="394" t="s">
        <v>313</v>
      </c>
      <c r="C40" s="386"/>
      <c r="D40" s="386"/>
      <c r="E40" s="386"/>
      <c r="F40" s="386"/>
      <c r="G40" s="386"/>
      <c r="H40" s="386"/>
      <c r="I40" s="386"/>
      <c r="J40" s="386"/>
      <c r="K40" s="395"/>
      <c r="L40" s="395"/>
      <c r="M40" s="647"/>
      <c r="N40" s="648"/>
    </row>
    <row r="41" spans="1:14" x14ac:dyDescent="0.2">
      <c r="A41" s="350"/>
      <c r="B41" s="378"/>
      <c r="C41" s="371" t="s">
        <v>61</v>
      </c>
      <c r="D41" s="350"/>
      <c r="E41" s="350"/>
      <c r="F41" s="350"/>
      <c r="G41" s="350"/>
      <c r="H41" s="594"/>
      <c r="I41" s="594"/>
      <c r="J41" s="594"/>
      <c r="K41" s="351"/>
      <c r="L41" s="351"/>
      <c r="M41" s="628"/>
      <c r="N41" s="628"/>
    </row>
    <row r="42" spans="1:14" x14ac:dyDescent="0.2">
      <c r="A42" s="350"/>
      <c r="B42" s="373"/>
      <c r="C42" s="1375" t="s">
        <v>641</v>
      </c>
      <c r="D42" s="1375"/>
      <c r="E42" s="1375"/>
      <c r="F42" s="1375"/>
      <c r="G42" s="1375"/>
      <c r="H42" s="1375"/>
      <c r="I42" s="510" t="s">
        <v>51</v>
      </c>
      <c r="J42" s="510" t="s">
        <v>51</v>
      </c>
      <c r="K42" s="502"/>
      <c r="L42" s="505"/>
      <c r="M42" s="673" t="s">
        <v>52</v>
      </c>
      <c r="N42" s="673" t="s">
        <v>52</v>
      </c>
    </row>
    <row r="43" spans="1:14" x14ac:dyDescent="0.2">
      <c r="A43" s="350"/>
      <c r="B43" s="373"/>
      <c r="C43" s="1411" t="s">
        <v>642</v>
      </c>
      <c r="D43" s="1412"/>
      <c r="E43" s="1412"/>
      <c r="F43" s="1412"/>
      <c r="G43" s="1412"/>
      <c r="H43" s="1412"/>
      <c r="I43" s="1357" t="s">
        <v>51</v>
      </c>
      <c r="J43" s="1357" t="s">
        <v>51</v>
      </c>
      <c r="K43" s="502"/>
      <c r="L43" s="1418"/>
      <c r="M43" s="1416">
        <f>N43*0.7</f>
        <v>217</v>
      </c>
      <c r="N43" s="1416">
        <v>310</v>
      </c>
    </row>
    <row r="44" spans="1:14" x14ac:dyDescent="0.2">
      <c r="A44" s="350"/>
      <c r="B44" s="373"/>
      <c r="C44" s="1414" t="s">
        <v>643</v>
      </c>
      <c r="D44" s="1415"/>
      <c r="E44" s="1415"/>
      <c r="F44" s="1415"/>
      <c r="G44" s="1415"/>
      <c r="H44" s="1415"/>
      <c r="I44" s="1417"/>
      <c r="J44" s="1417"/>
      <c r="K44" s="502"/>
      <c r="L44" s="1419"/>
      <c r="M44" s="1417"/>
      <c r="N44" s="1417"/>
    </row>
    <row r="45" spans="1:14" x14ac:dyDescent="0.2">
      <c r="A45" s="350"/>
      <c r="B45" s="373"/>
      <c r="C45" s="1411" t="s">
        <v>644</v>
      </c>
      <c r="D45" s="1412"/>
      <c r="E45" s="1412"/>
      <c r="F45" s="1412"/>
      <c r="G45" s="1412"/>
      <c r="H45" s="1413"/>
      <c r="I45" s="1357" t="s">
        <v>51</v>
      </c>
      <c r="J45" s="1357" t="s">
        <v>51</v>
      </c>
      <c r="K45" s="502"/>
      <c r="L45" s="1418"/>
      <c r="M45" s="1416">
        <f>N45*0.7</f>
        <v>274.39999999999998</v>
      </c>
      <c r="N45" s="1416">
        <v>392</v>
      </c>
    </row>
    <row r="46" spans="1:14" ht="27.75" customHeight="1" x14ac:dyDescent="0.2">
      <c r="A46" s="350"/>
      <c r="B46" s="373"/>
      <c r="C46" s="1408" t="s">
        <v>1443</v>
      </c>
      <c r="D46" s="1409"/>
      <c r="E46" s="1409"/>
      <c r="F46" s="1409"/>
      <c r="G46" s="1409"/>
      <c r="H46" s="1410"/>
      <c r="I46" s="1417"/>
      <c r="J46" s="1417"/>
      <c r="K46" s="502"/>
      <c r="L46" s="1419"/>
      <c r="M46" s="1417"/>
      <c r="N46" s="1417"/>
    </row>
    <row r="47" spans="1:14" x14ac:dyDescent="0.2">
      <c r="A47" s="350"/>
      <c r="B47" s="373"/>
      <c r="C47" s="666"/>
      <c r="D47" s="603"/>
      <c r="E47" s="603"/>
      <c r="F47" s="603"/>
      <c r="G47" s="603"/>
      <c r="H47" s="604"/>
      <c r="I47" s="604"/>
      <c r="J47" s="604"/>
      <c r="K47" s="502"/>
      <c r="L47" s="502"/>
      <c r="M47" s="653"/>
      <c r="N47" s="653"/>
    </row>
    <row r="48" spans="1:14" x14ac:dyDescent="0.2">
      <c r="A48" s="350"/>
      <c r="B48" s="378"/>
      <c r="C48" s="671" t="s">
        <v>645</v>
      </c>
      <c r="D48" s="603"/>
      <c r="E48" s="603"/>
      <c r="F48" s="603"/>
      <c r="G48" s="603"/>
      <c r="H48" s="604"/>
      <c r="I48" s="604"/>
      <c r="J48" s="604"/>
      <c r="K48" s="502"/>
      <c r="L48" s="502"/>
      <c r="M48" s="653"/>
      <c r="N48" s="653"/>
    </row>
    <row r="49" spans="1:14" x14ac:dyDescent="0.2">
      <c r="A49" s="350"/>
      <c r="B49" s="373"/>
      <c r="C49" s="1375" t="s">
        <v>646</v>
      </c>
      <c r="D49" s="1375"/>
      <c r="E49" s="1375"/>
      <c r="F49" s="1375"/>
      <c r="G49" s="1375"/>
      <c r="H49" s="1375"/>
      <c r="I49" s="510" t="s">
        <v>51</v>
      </c>
      <c r="J49" s="510" t="s">
        <v>51</v>
      </c>
      <c r="K49" s="502"/>
      <c r="L49" s="505">
        <v>606339</v>
      </c>
      <c r="M49" s="673" t="s">
        <v>52</v>
      </c>
      <c r="N49" s="673" t="s">
        <v>52</v>
      </c>
    </row>
    <row r="50" spans="1:14" x14ac:dyDescent="0.2">
      <c r="A50" s="350"/>
      <c r="B50" s="373"/>
      <c r="C50" s="1375" t="s">
        <v>647</v>
      </c>
      <c r="D50" s="1375"/>
      <c r="E50" s="1375"/>
      <c r="F50" s="1375"/>
      <c r="G50" s="1375"/>
      <c r="H50" s="1375"/>
      <c r="I50" s="510" t="s">
        <v>51</v>
      </c>
      <c r="J50" s="510" t="s">
        <v>51</v>
      </c>
      <c r="K50" s="502"/>
      <c r="L50" s="505">
        <v>608203</v>
      </c>
      <c r="M50" s="673" t="s">
        <v>52</v>
      </c>
      <c r="N50" s="673" t="s">
        <v>52</v>
      </c>
    </row>
    <row r="51" spans="1:14" x14ac:dyDescent="0.2">
      <c r="A51" s="350"/>
      <c r="B51" s="373"/>
      <c r="C51" s="1375" t="s">
        <v>179</v>
      </c>
      <c r="D51" s="1375"/>
      <c r="E51" s="1375"/>
      <c r="F51" s="1375"/>
      <c r="G51" s="1375"/>
      <c r="H51" s="1375"/>
      <c r="I51" s="510" t="s">
        <v>51</v>
      </c>
      <c r="J51" s="510" t="s">
        <v>51</v>
      </c>
      <c r="K51" s="502"/>
      <c r="L51" s="505">
        <v>615183</v>
      </c>
      <c r="M51" s="673" t="s">
        <v>52</v>
      </c>
      <c r="N51" s="673" t="s">
        <v>52</v>
      </c>
    </row>
    <row r="52" spans="1:14" x14ac:dyDescent="0.2">
      <c r="A52" s="350"/>
      <c r="B52" s="373"/>
      <c r="C52" s="672"/>
      <c r="D52" s="672"/>
      <c r="E52" s="672"/>
      <c r="F52" s="672"/>
      <c r="G52" s="672"/>
      <c r="H52" s="672"/>
      <c r="I52" s="604"/>
      <c r="J52" s="604"/>
      <c r="K52" s="502"/>
      <c r="L52" s="502"/>
      <c r="M52" s="653"/>
      <c r="N52" s="653"/>
    </row>
    <row r="53" spans="1:14" x14ac:dyDescent="0.2">
      <c r="A53" s="350"/>
      <c r="B53" s="373"/>
      <c r="C53" s="671" t="s">
        <v>1444</v>
      </c>
      <c r="D53" s="603"/>
      <c r="E53" s="603"/>
      <c r="F53" s="603"/>
      <c r="G53" s="603"/>
      <c r="H53" s="604"/>
      <c r="I53" s="604"/>
      <c r="J53" s="604"/>
      <c r="K53" s="502"/>
      <c r="L53" s="502"/>
      <c r="M53" s="653"/>
      <c r="N53" s="653"/>
    </row>
    <row r="54" spans="1:14" x14ac:dyDescent="0.2">
      <c r="A54" s="350"/>
      <c r="B54" s="373"/>
      <c r="C54" s="1375" t="s">
        <v>1445</v>
      </c>
      <c r="D54" s="1375"/>
      <c r="E54" s="1375"/>
      <c r="F54" s="1375"/>
      <c r="G54" s="1375"/>
      <c r="H54" s="1375"/>
      <c r="I54" s="510" t="s">
        <v>51</v>
      </c>
      <c r="J54" s="510" t="s">
        <v>51</v>
      </c>
      <c r="K54" s="502"/>
      <c r="L54" s="505">
        <v>607242</v>
      </c>
      <c r="M54" s="673" t="s">
        <v>52</v>
      </c>
      <c r="N54" s="673" t="s">
        <v>52</v>
      </c>
    </row>
    <row r="55" spans="1:14" x14ac:dyDescent="0.2">
      <c r="A55" s="350"/>
      <c r="B55" s="373"/>
      <c r="C55" s="1375" t="s">
        <v>1446</v>
      </c>
      <c r="D55" s="1375"/>
      <c r="E55" s="1375"/>
      <c r="F55" s="1375"/>
      <c r="G55" s="1375"/>
      <c r="H55" s="1375"/>
      <c r="I55" s="510" t="s">
        <v>51</v>
      </c>
      <c r="J55" s="510" t="s">
        <v>51</v>
      </c>
      <c r="K55" s="502"/>
      <c r="L55" s="505">
        <v>608741</v>
      </c>
      <c r="M55" s="673" t="s">
        <v>94</v>
      </c>
      <c r="N55" s="673" t="s">
        <v>94</v>
      </c>
    </row>
    <row r="56" spans="1:14" x14ac:dyDescent="0.2">
      <c r="A56" s="350"/>
      <c r="B56" s="373"/>
      <c r="C56" s="1375" t="s">
        <v>1448</v>
      </c>
      <c r="D56" s="1375"/>
      <c r="E56" s="1375"/>
      <c r="F56" s="1375"/>
      <c r="G56" s="1375"/>
      <c r="H56" s="1375"/>
      <c r="I56" s="510" t="s">
        <v>51</v>
      </c>
      <c r="J56" s="510" t="s">
        <v>51</v>
      </c>
      <c r="K56" s="502"/>
      <c r="L56" s="505">
        <v>615184</v>
      </c>
      <c r="M56" s="673" t="s">
        <v>94</v>
      </c>
      <c r="N56" s="673" t="s">
        <v>94</v>
      </c>
    </row>
    <row r="57" spans="1:14" x14ac:dyDescent="0.2">
      <c r="A57" s="350"/>
      <c r="B57" s="373"/>
      <c r="C57" s="1375" t="s">
        <v>1447</v>
      </c>
      <c r="D57" s="1375"/>
      <c r="E57" s="1375"/>
      <c r="F57" s="1375"/>
      <c r="G57" s="1375"/>
      <c r="H57" s="1375"/>
      <c r="I57" s="510" t="s">
        <v>51</v>
      </c>
      <c r="J57" s="510" t="s">
        <v>51</v>
      </c>
      <c r="K57" s="502"/>
      <c r="L57" s="505">
        <v>621142</v>
      </c>
      <c r="M57" s="673" t="s">
        <v>52</v>
      </c>
      <c r="N57" s="673" t="s">
        <v>52</v>
      </c>
    </row>
    <row r="58" spans="1:14" x14ac:dyDescent="0.2">
      <c r="A58" s="350"/>
      <c r="B58" s="373"/>
      <c r="C58" s="1375" t="s">
        <v>1449</v>
      </c>
      <c r="D58" s="1375"/>
      <c r="E58" s="1375"/>
      <c r="F58" s="1375"/>
      <c r="G58" s="1375"/>
      <c r="H58" s="1375"/>
      <c r="I58" s="510" t="s">
        <v>51</v>
      </c>
      <c r="J58" s="510" t="s">
        <v>51</v>
      </c>
      <c r="K58" s="502"/>
      <c r="L58" s="505">
        <v>621143</v>
      </c>
      <c r="M58" s="673" t="s">
        <v>52</v>
      </c>
      <c r="N58" s="673" t="s">
        <v>52</v>
      </c>
    </row>
    <row r="59" spans="1:14" x14ac:dyDescent="0.2">
      <c r="A59" s="350"/>
      <c r="B59" s="373"/>
      <c r="C59" s="1375" t="s">
        <v>1450</v>
      </c>
      <c r="D59" s="1375"/>
      <c r="E59" s="1375"/>
      <c r="F59" s="1375"/>
      <c r="G59" s="1375"/>
      <c r="H59" s="1375"/>
      <c r="I59" s="510" t="s">
        <v>51</v>
      </c>
      <c r="J59" s="510" t="s">
        <v>51</v>
      </c>
      <c r="K59" s="502"/>
      <c r="L59" s="505">
        <v>621141</v>
      </c>
      <c r="M59" s="673" t="s">
        <v>52</v>
      </c>
      <c r="N59" s="673" t="s">
        <v>52</v>
      </c>
    </row>
    <row r="60" spans="1:14" x14ac:dyDescent="0.2">
      <c r="A60" s="350"/>
      <c r="B60" s="373"/>
      <c r="C60" s="672"/>
      <c r="D60" s="672"/>
      <c r="E60" s="672"/>
      <c r="F60" s="672"/>
      <c r="G60" s="672"/>
      <c r="H60" s="672"/>
      <c r="I60" s="604"/>
      <c r="J60" s="604"/>
      <c r="K60" s="502"/>
      <c r="L60" s="502"/>
      <c r="M60" s="653"/>
      <c r="N60" s="653"/>
    </row>
    <row r="61" spans="1:14" x14ac:dyDescent="0.2">
      <c r="A61" s="350"/>
      <c r="B61" s="373"/>
      <c r="C61" s="671" t="s">
        <v>1451</v>
      </c>
      <c r="D61" s="603"/>
      <c r="E61" s="603"/>
      <c r="F61" s="603"/>
      <c r="G61" s="603"/>
      <c r="H61" s="604"/>
      <c r="I61" s="604"/>
      <c r="J61" s="604"/>
      <c r="K61" s="502"/>
      <c r="L61" s="502"/>
      <c r="M61" s="653"/>
      <c r="N61" s="653"/>
    </row>
    <row r="62" spans="1:14" x14ac:dyDescent="0.2">
      <c r="A62" s="350"/>
      <c r="B62" s="373"/>
      <c r="C62" s="1375" t="s">
        <v>1445</v>
      </c>
      <c r="D62" s="1375"/>
      <c r="E62" s="1375"/>
      <c r="F62" s="1375"/>
      <c r="G62" s="1375"/>
      <c r="H62" s="1375"/>
      <c r="I62" s="510" t="s">
        <v>51</v>
      </c>
      <c r="J62" s="510" t="s">
        <v>51</v>
      </c>
      <c r="K62" s="502"/>
      <c r="L62" s="505">
        <v>606754</v>
      </c>
      <c r="M62" s="673">
        <f>N62*0.7</f>
        <v>63.699999999999996</v>
      </c>
      <c r="N62" s="673">
        <v>91</v>
      </c>
    </row>
    <row r="63" spans="1:14" x14ac:dyDescent="0.2">
      <c r="A63" s="350"/>
      <c r="B63" s="373"/>
      <c r="C63" s="672"/>
      <c r="D63" s="672"/>
      <c r="E63" s="672"/>
      <c r="F63" s="672"/>
      <c r="G63" s="672"/>
      <c r="H63" s="672"/>
      <c r="I63" s="604"/>
      <c r="J63" s="604"/>
      <c r="K63" s="502"/>
      <c r="L63" s="502"/>
      <c r="M63" s="653"/>
      <c r="N63" s="653"/>
    </row>
    <row r="64" spans="1:14" x14ac:dyDescent="0.2">
      <c r="A64" s="350"/>
      <c r="B64" s="372" t="s">
        <v>48</v>
      </c>
      <c r="C64" s="350"/>
      <c r="D64" s="350"/>
      <c r="E64" s="350"/>
      <c r="F64" s="350"/>
      <c r="G64" s="350"/>
      <c r="H64" s="350"/>
      <c r="I64" s="350"/>
      <c r="J64" s="350"/>
      <c r="K64" s="351"/>
      <c r="L64" s="351"/>
      <c r="M64" s="628"/>
      <c r="N64" s="629"/>
    </row>
    <row r="65" spans="1:14" x14ac:dyDescent="0.2">
      <c r="A65" s="350"/>
      <c r="B65" s="378"/>
      <c r="C65" s="371" t="s">
        <v>173</v>
      </c>
      <c r="D65" s="350"/>
      <c r="E65" s="350"/>
      <c r="F65" s="350"/>
      <c r="G65" s="350"/>
      <c r="H65" s="814"/>
      <c r="I65" s="814"/>
      <c r="J65" s="814"/>
      <c r="K65" s="351"/>
      <c r="L65" s="351"/>
      <c r="M65" s="628"/>
      <c r="N65" s="628"/>
    </row>
    <row r="66" spans="1:14" x14ac:dyDescent="0.2">
      <c r="A66" s="350"/>
      <c r="B66" s="389"/>
      <c r="C66" s="1375" t="s">
        <v>848</v>
      </c>
      <c r="D66" s="1375"/>
      <c r="E66" s="1375"/>
      <c r="F66" s="1375"/>
      <c r="G66" s="1375"/>
      <c r="H66" s="1375"/>
      <c r="I66" s="510" t="s">
        <v>51</v>
      </c>
      <c r="J66" s="510" t="s">
        <v>51</v>
      </c>
      <c r="K66" s="502"/>
      <c r="L66" s="505">
        <v>612840</v>
      </c>
      <c r="M66" s="673" t="s">
        <v>52</v>
      </c>
      <c r="N66" s="673" t="s">
        <v>52</v>
      </c>
    </row>
    <row r="67" spans="1:14" x14ac:dyDescent="0.2">
      <c r="A67" s="350"/>
      <c r="B67" s="373"/>
      <c r="C67" s="1375" t="s">
        <v>637</v>
      </c>
      <c r="D67" s="1375"/>
      <c r="E67" s="1375"/>
      <c r="F67" s="1375"/>
      <c r="G67" s="1375"/>
      <c r="H67" s="1375"/>
      <c r="I67" s="510" t="s">
        <v>51</v>
      </c>
      <c r="J67" s="510" t="s">
        <v>51</v>
      </c>
      <c r="K67" s="502"/>
      <c r="L67" s="505">
        <v>606355</v>
      </c>
      <c r="M67" s="673">
        <f>N67*0.7</f>
        <v>102.89999999999999</v>
      </c>
      <c r="N67" s="673">
        <v>147</v>
      </c>
    </row>
    <row r="68" spans="1:14" x14ac:dyDescent="0.2">
      <c r="A68" s="350"/>
      <c r="B68" s="373"/>
      <c r="C68" s="666"/>
      <c r="D68" s="603"/>
      <c r="E68" s="603"/>
      <c r="F68" s="603"/>
      <c r="G68" s="603"/>
      <c r="H68" s="604"/>
      <c r="I68" s="604"/>
      <c r="J68" s="604"/>
      <c r="K68" s="502"/>
      <c r="L68" s="502"/>
      <c r="M68" s="653"/>
      <c r="N68" s="653"/>
    </row>
    <row r="69" spans="1:14" x14ac:dyDescent="0.2">
      <c r="A69" s="350"/>
      <c r="B69" s="378"/>
      <c r="C69" s="671" t="s">
        <v>56</v>
      </c>
      <c r="D69" s="603"/>
      <c r="E69" s="603"/>
      <c r="F69" s="603"/>
      <c r="G69" s="603"/>
      <c r="H69" s="604"/>
      <c r="I69" s="604"/>
      <c r="J69" s="604"/>
      <c r="K69" s="502"/>
      <c r="L69" s="502"/>
      <c r="M69" s="653"/>
      <c r="N69" s="653"/>
    </row>
    <row r="70" spans="1:14" x14ac:dyDescent="0.2">
      <c r="A70" s="350"/>
      <c r="B70" s="389"/>
      <c r="C70" s="1375" t="s">
        <v>638</v>
      </c>
      <c r="D70" s="1375"/>
      <c r="E70" s="1375"/>
      <c r="F70" s="1375"/>
      <c r="G70" s="1375"/>
      <c r="H70" s="1375"/>
      <c r="I70" s="510" t="s">
        <v>51</v>
      </c>
      <c r="J70" s="510" t="s">
        <v>51</v>
      </c>
      <c r="K70" s="502"/>
      <c r="L70" s="505">
        <v>606353</v>
      </c>
      <c r="M70" s="673">
        <f t="shared" ref="M70:M71" si="0">N70*0.7</f>
        <v>32.199999999999996</v>
      </c>
      <c r="N70" s="673">
        <v>46</v>
      </c>
    </row>
    <row r="71" spans="1:14" x14ac:dyDescent="0.2">
      <c r="A71" s="350"/>
      <c r="B71" s="389"/>
      <c r="C71" s="1375" t="s">
        <v>639</v>
      </c>
      <c r="D71" s="1375"/>
      <c r="E71" s="1375"/>
      <c r="F71" s="1375"/>
      <c r="G71" s="1375"/>
      <c r="H71" s="1375"/>
      <c r="I71" s="510" t="s">
        <v>51</v>
      </c>
      <c r="J71" s="510" t="s">
        <v>51</v>
      </c>
      <c r="K71" s="502"/>
      <c r="L71" s="505">
        <v>607095</v>
      </c>
      <c r="M71" s="673">
        <f t="shared" si="0"/>
        <v>32.199999999999996</v>
      </c>
      <c r="N71" s="673">
        <v>46</v>
      </c>
    </row>
    <row r="72" spans="1:14" ht="12" customHeight="1" x14ac:dyDescent="0.2">
      <c r="A72" s="350"/>
      <c r="B72" s="391"/>
      <c r="C72" s="392"/>
      <c r="D72" s="392"/>
      <c r="E72" s="392"/>
      <c r="F72" s="392"/>
      <c r="G72" s="392"/>
      <c r="H72" s="392"/>
      <c r="I72" s="392"/>
      <c r="J72" s="392"/>
      <c r="K72" s="393"/>
      <c r="L72" s="393"/>
      <c r="M72" s="645"/>
      <c r="N72" s="646"/>
    </row>
    <row r="73" spans="1:14" x14ac:dyDescent="0.2">
      <c r="A73" s="350"/>
      <c r="B73" s="373"/>
      <c r="C73" s="373"/>
      <c r="D73" s="350"/>
      <c r="E73" s="350"/>
      <c r="F73" s="350"/>
      <c r="G73" s="350"/>
      <c r="H73" s="594"/>
      <c r="I73" s="594"/>
      <c r="J73" s="594"/>
      <c r="K73" s="351"/>
      <c r="L73" s="351"/>
      <c r="M73" s="628"/>
      <c r="N73" s="628"/>
    </row>
    <row r="74" spans="1:14" ht="24" customHeight="1" x14ac:dyDescent="0.2">
      <c r="A74" s="350"/>
      <c r="B74" s="381" t="s">
        <v>46</v>
      </c>
      <c r="C74" s="362"/>
      <c r="D74" s="362"/>
      <c r="E74" s="362"/>
      <c r="F74" s="362"/>
      <c r="G74" s="362"/>
      <c r="H74" s="643"/>
      <c r="I74" s="364" t="s">
        <v>171</v>
      </c>
      <c r="J74" s="364" t="s">
        <v>172</v>
      </c>
      <c r="K74" s="388"/>
      <c r="L74" s="364" t="s">
        <v>47</v>
      </c>
      <c r="M74" s="637" t="s">
        <v>455</v>
      </c>
      <c r="N74" s="637" t="s">
        <v>5</v>
      </c>
    </row>
    <row r="75" spans="1:14" ht="6.75" customHeight="1" x14ac:dyDescent="0.2">
      <c r="A75" s="350"/>
      <c r="B75" s="649"/>
      <c r="C75" s="350"/>
      <c r="D75" s="350"/>
      <c r="E75" s="350"/>
      <c r="F75" s="350"/>
      <c r="G75" s="350"/>
      <c r="H75" s="461"/>
      <c r="I75" s="431"/>
      <c r="J75" s="431"/>
      <c r="K75" s="388"/>
      <c r="L75" s="431"/>
      <c r="M75" s="650"/>
      <c r="N75" s="650"/>
    </row>
    <row r="76" spans="1:14" x14ac:dyDescent="0.2">
      <c r="A76" s="350"/>
      <c r="B76" s="651"/>
      <c r="C76" s="672"/>
      <c r="D76" s="672"/>
      <c r="E76" s="672"/>
      <c r="F76" s="672"/>
      <c r="G76" s="672"/>
      <c r="H76" s="672"/>
      <c r="I76" s="604"/>
      <c r="J76" s="604"/>
      <c r="K76" s="502"/>
      <c r="L76" s="502"/>
      <c r="M76" s="653"/>
      <c r="N76" s="653"/>
    </row>
    <row r="77" spans="1:14" x14ac:dyDescent="0.2">
      <c r="A77" s="350"/>
      <c r="B77" s="394" t="s">
        <v>99</v>
      </c>
      <c r="C77" s="386"/>
      <c r="D77" s="386"/>
      <c r="E77" s="386"/>
      <c r="F77" s="386"/>
      <c r="G77" s="386"/>
      <c r="H77" s="386"/>
      <c r="I77" s="386"/>
      <c r="J77" s="386"/>
      <c r="K77" s="395"/>
      <c r="L77" s="395"/>
      <c r="M77" s="647"/>
      <c r="N77" s="648"/>
    </row>
    <row r="78" spans="1:14" x14ac:dyDescent="0.2">
      <c r="A78" s="350"/>
      <c r="B78" s="389"/>
      <c r="C78" s="1375" t="s">
        <v>655</v>
      </c>
      <c r="D78" s="1375"/>
      <c r="E78" s="1375"/>
      <c r="F78" s="1375"/>
      <c r="G78" s="1375"/>
      <c r="H78" s="1375"/>
      <c r="I78" s="510" t="s">
        <v>51</v>
      </c>
      <c r="J78" s="510"/>
      <c r="K78" s="502"/>
      <c r="L78" s="505">
        <v>608514</v>
      </c>
      <c r="M78" s="673" t="s">
        <v>52</v>
      </c>
      <c r="N78" s="673" t="s">
        <v>52</v>
      </c>
    </row>
    <row r="79" spans="1:14" x14ac:dyDescent="0.2">
      <c r="A79" s="350"/>
      <c r="B79" s="389"/>
      <c r="C79" s="1383" t="s">
        <v>315</v>
      </c>
      <c r="D79" s="1383"/>
      <c r="E79" s="1383"/>
      <c r="F79" s="1383"/>
      <c r="G79" s="1383"/>
      <c r="H79" s="1383"/>
      <c r="I79" s="510" t="s">
        <v>51</v>
      </c>
      <c r="J79" s="510" t="s">
        <v>51</v>
      </c>
      <c r="K79" s="502"/>
      <c r="L79" s="505">
        <v>606607</v>
      </c>
      <c r="M79" s="673">
        <f t="shared" ref="M79:M80" si="1">N79*0.7</f>
        <v>202.29999999999998</v>
      </c>
      <c r="N79" s="673">
        <v>289</v>
      </c>
    </row>
    <row r="80" spans="1:14" x14ac:dyDescent="0.2">
      <c r="A80" s="350"/>
      <c r="B80" s="651"/>
      <c r="C80" s="1082" t="s">
        <v>649</v>
      </c>
      <c r="D80" s="1111"/>
      <c r="E80" s="1111"/>
      <c r="F80" s="1111"/>
      <c r="G80" s="1111"/>
      <c r="H80" s="1072"/>
      <c r="I80" s="514"/>
      <c r="J80" s="510" t="s">
        <v>51</v>
      </c>
      <c r="K80" s="502"/>
      <c r="L80" s="505">
        <v>607120</v>
      </c>
      <c r="M80" s="673">
        <f t="shared" si="1"/>
        <v>49.511000000000003</v>
      </c>
      <c r="N80" s="673">
        <v>70.73</v>
      </c>
    </row>
    <row r="81" spans="1:14" x14ac:dyDescent="0.2">
      <c r="A81" s="350"/>
      <c r="B81" s="651"/>
      <c r="C81" s="1082" t="s">
        <v>92</v>
      </c>
      <c r="D81" s="1111"/>
      <c r="E81" s="1111"/>
      <c r="F81" s="1111"/>
      <c r="G81" s="1111"/>
      <c r="H81" s="1072"/>
      <c r="I81" s="510" t="s">
        <v>51</v>
      </c>
      <c r="J81" s="510" t="s">
        <v>528</v>
      </c>
      <c r="K81" s="502"/>
      <c r="L81" s="505"/>
      <c r="M81" s="673" t="s">
        <v>930</v>
      </c>
      <c r="N81" s="673" t="s">
        <v>52</v>
      </c>
    </row>
    <row r="82" spans="1:14" x14ac:dyDescent="0.2">
      <c r="A82" s="350"/>
      <c r="B82" s="651"/>
      <c r="C82" s="1081" t="s">
        <v>368</v>
      </c>
      <c r="D82" s="669"/>
      <c r="E82" s="669"/>
      <c r="F82" s="669"/>
      <c r="G82" s="669"/>
      <c r="H82" s="1110"/>
      <c r="I82" s="514"/>
      <c r="J82" s="510" t="s">
        <v>51</v>
      </c>
      <c r="K82" s="502"/>
      <c r="L82" s="505"/>
      <c r="M82" s="673" t="s">
        <v>930</v>
      </c>
      <c r="N82" s="673" t="s">
        <v>52</v>
      </c>
    </row>
    <row r="83" spans="1:14" x14ac:dyDescent="0.2">
      <c r="A83" s="350"/>
      <c r="B83" s="651"/>
      <c r="C83" s="1081" t="s">
        <v>86</v>
      </c>
      <c r="D83" s="669"/>
      <c r="E83" s="669"/>
      <c r="F83" s="669"/>
      <c r="G83" s="669"/>
      <c r="H83" s="1110"/>
      <c r="I83" s="510" t="s">
        <v>51</v>
      </c>
      <c r="J83" s="510" t="s">
        <v>51</v>
      </c>
      <c r="K83" s="502"/>
      <c r="L83" s="505"/>
      <c r="M83" s="673" t="s">
        <v>930</v>
      </c>
      <c r="N83" s="673" t="s">
        <v>52</v>
      </c>
    </row>
    <row r="84" spans="1:14" x14ac:dyDescent="0.2">
      <c r="A84" s="350"/>
      <c r="B84" s="651"/>
      <c r="C84" s="1081" t="s">
        <v>1452</v>
      </c>
      <c r="D84" s="669"/>
      <c r="E84" s="669"/>
      <c r="F84" s="669"/>
      <c r="G84" s="669"/>
      <c r="H84" s="1110"/>
      <c r="I84" s="514"/>
      <c r="J84" s="510" t="s">
        <v>51</v>
      </c>
      <c r="K84" s="502"/>
      <c r="L84" s="505">
        <v>312099</v>
      </c>
      <c r="M84" s="673">
        <f t="shared" ref="M84:M86" si="2">N84*0.7</f>
        <v>37.799999999999997</v>
      </c>
      <c r="N84" s="673">
        <v>54</v>
      </c>
    </row>
    <row r="85" spans="1:14" x14ac:dyDescent="0.2">
      <c r="A85" s="350"/>
      <c r="B85" s="651"/>
      <c r="C85" s="1081" t="s">
        <v>1453</v>
      </c>
      <c r="D85" s="669"/>
      <c r="E85" s="669"/>
      <c r="F85" s="669"/>
      <c r="G85" s="669"/>
      <c r="H85" s="1110"/>
      <c r="I85" s="510" t="s">
        <v>51</v>
      </c>
      <c r="J85" s="510" t="s">
        <v>528</v>
      </c>
      <c r="K85" s="502"/>
      <c r="L85" s="505">
        <v>609700</v>
      </c>
      <c r="M85" s="673">
        <f t="shared" si="2"/>
        <v>17.5</v>
      </c>
      <c r="N85" s="673">
        <v>25</v>
      </c>
    </row>
    <row r="86" spans="1:14" x14ac:dyDescent="0.2">
      <c r="A86" s="350"/>
      <c r="B86" s="651"/>
      <c r="C86" s="1081" t="s">
        <v>1453</v>
      </c>
      <c r="D86" s="669"/>
      <c r="E86" s="669"/>
      <c r="F86" s="669"/>
      <c r="G86" s="669"/>
      <c r="H86" s="1110"/>
      <c r="I86" s="514"/>
      <c r="J86" s="510" t="s">
        <v>51</v>
      </c>
      <c r="K86" s="502"/>
      <c r="L86" s="505">
        <v>609701</v>
      </c>
      <c r="M86" s="673">
        <f t="shared" si="2"/>
        <v>17.5</v>
      </c>
      <c r="N86" s="673">
        <v>25</v>
      </c>
    </row>
    <row r="87" spans="1:14" x14ac:dyDescent="0.2">
      <c r="A87" s="350"/>
      <c r="B87" s="651"/>
      <c r="C87" s="672"/>
      <c r="D87" s="672"/>
      <c r="E87" s="672"/>
      <c r="F87" s="672"/>
      <c r="G87" s="672"/>
      <c r="H87" s="672"/>
      <c r="I87" s="604"/>
      <c r="J87" s="604"/>
      <c r="K87" s="502"/>
      <c r="L87" s="502"/>
      <c r="M87" s="653"/>
      <c r="N87" s="653"/>
    </row>
    <row r="88" spans="1:14" x14ac:dyDescent="0.2">
      <c r="A88" s="350"/>
      <c r="B88" s="651" t="s">
        <v>853</v>
      </c>
      <c r="C88" s="672"/>
      <c r="D88" s="672"/>
      <c r="E88" s="672"/>
      <c r="F88" s="672"/>
      <c r="G88" s="672"/>
      <c r="H88" s="672"/>
      <c r="I88" s="604"/>
      <c r="J88" s="604"/>
      <c r="K88" s="502"/>
      <c r="L88" s="502"/>
      <c r="M88" s="653"/>
      <c r="N88" s="653"/>
    </row>
    <row r="89" spans="1:14" x14ac:dyDescent="0.2">
      <c r="A89" s="350"/>
      <c r="B89" s="372"/>
      <c r="C89" s="1375" t="s">
        <v>651</v>
      </c>
      <c r="D89" s="1375"/>
      <c r="E89" s="1375"/>
      <c r="F89" s="1375"/>
      <c r="G89" s="1375"/>
      <c r="H89" s="1375"/>
      <c r="I89" s="510" t="s">
        <v>51</v>
      </c>
      <c r="J89" s="677"/>
      <c r="K89" s="502"/>
      <c r="L89" s="505">
        <v>623994</v>
      </c>
      <c r="M89" s="673" t="s">
        <v>52</v>
      </c>
      <c r="N89" s="673" t="s">
        <v>52</v>
      </c>
    </row>
    <row r="90" spans="1:14" x14ac:dyDescent="0.2">
      <c r="A90" s="350"/>
      <c r="B90" s="373"/>
      <c r="C90" s="1375" t="s">
        <v>652</v>
      </c>
      <c r="D90" s="1375"/>
      <c r="E90" s="1375"/>
      <c r="F90" s="1375"/>
      <c r="G90" s="1375"/>
      <c r="H90" s="1375"/>
      <c r="I90" s="510" t="s">
        <v>51</v>
      </c>
      <c r="J90" s="510"/>
      <c r="K90" s="502"/>
      <c r="L90" s="505">
        <v>624025</v>
      </c>
      <c r="M90" s="673">
        <f>N90*0.7</f>
        <v>37.799999999999997</v>
      </c>
      <c r="N90" s="673">
        <v>54</v>
      </c>
    </row>
    <row r="91" spans="1:14" x14ac:dyDescent="0.2">
      <c r="A91" s="350"/>
      <c r="B91" s="389"/>
      <c r="C91" s="1375" t="s">
        <v>653</v>
      </c>
      <c r="D91" s="1375"/>
      <c r="E91" s="1375"/>
      <c r="F91" s="1375"/>
      <c r="G91" s="1375"/>
      <c r="H91" s="1375"/>
      <c r="I91" s="510" t="s">
        <v>51</v>
      </c>
      <c r="J91" s="510"/>
      <c r="K91" s="502"/>
      <c r="L91" s="505">
        <v>624027</v>
      </c>
      <c r="M91" s="673">
        <f>N91*0.7</f>
        <v>233.1</v>
      </c>
      <c r="N91" s="673">
        <v>333</v>
      </c>
    </row>
    <row r="92" spans="1:14" x14ac:dyDescent="0.2">
      <c r="A92" s="350"/>
      <c r="B92" s="389"/>
      <c r="C92" s="1375" t="s">
        <v>654</v>
      </c>
      <c r="D92" s="1375"/>
      <c r="E92" s="1375"/>
      <c r="F92" s="1375"/>
      <c r="G92" s="1375"/>
      <c r="H92" s="1375"/>
      <c r="I92" s="510" t="s">
        <v>51</v>
      </c>
      <c r="J92" s="510"/>
      <c r="K92" s="502"/>
      <c r="L92" s="505">
        <v>624029</v>
      </c>
      <c r="M92" s="673">
        <f>N92*0.7</f>
        <v>23.099999999999998</v>
      </c>
      <c r="N92" s="673">
        <v>33</v>
      </c>
    </row>
    <row r="93" spans="1:14" x14ac:dyDescent="0.2">
      <c r="A93" s="350"/>
      <c r="B93" s="389"/>
      <c r="C93" s="672"/>
      <c r="D93" s="672"/>
      <c r="E93" s="672"/>
      <c r="F93" s="672"/>
      <c r="G93" s="672"/>
      <c r="H93" s="672"/>
      <c r="I93" s="604"/>
      <c r="J93" s="604"/>
      <c r="K93" s="502"/>
      <c r="L93" s="502"/>
      <c r="M93" s="653"/>
      <c r="N93" s="653"/>
    </row>
    <row r="94" spans="1:14" x14ac:dyDescent="0.2">
      <c r="A94" s="350"/>
      <c r="B94" s="409" t="s">
        <v>854</v>
      </c>
      <c r="C94" s="672"/>
      <c r="D94" s="672"/>
      <c r="E94" s="672"/>
      <c r="F94" s="672"/>
      <c r="G94" s="672"/>
      <c r="H94" s="672"/>
      <c r="I94" s="604"/>
      <c r="J94" s="604"/>
      <c r="K94" s="502"/>
      <c r="L94" s="502"/>
      <c r="M94" s="653"/>
      <c r="N94" s="653"/>
    </row>
    <row r="95" spans="1:14" x14ac:dyDescent="0.2">
      <c r="A95" s="350"/>
      <c r="B95" s="389"/>
      <c r="C95" s="1375" t="s">
        <v>520</v>
      </c>
      <c r="D95" s="1375"/>
      <c r="E95" s="1375"/>
      <c r="F95" s="1375"/>
      <c r="G95" s="1375"/>
      <c r="H95" s="1375"/>
      <c r="I95" s="510" t="s">
        <v>528</v>
      </c>
      <c r="J95" s="510" t="s">
        <v>51</v>
      </c>
      <c r="K95" s="502"/>
      <c r="L95" s="505">
        <v>610243</v>
      </c>
      <c r="M95" s="673">
        <f t="shared" ref="M95:M100" si="3">N95*0.7</f>
        <v>42</v>
      </c>
      <c r="N95" s="673">
        <v>60</v>
      </c>
    </row>
    <row r="96" spans="1:14" x14ac:dyDescent="0.2">
      <c r="A96" s="350"/>
      <c r="B96" s="389"/>
      <c r="C96" s="1375" t="s">
        <v>1454</v>
      </c>
      <c r="D96" s="1375"/>
      <c r="E96" s="1375"/>
      <c r="F96" s="1375"/>
      <c r="G96" s="1375"/>
      <c r="H96" s="1375"/>
      <c r="I96" s="510" t="s">
        <v>51</v>
      </c>
      <c r="J96" s="510"/>
      <c r="K96" s="502"/>
      <c r="L96" s="505">
        <v>624233</v>
      </c>
      <c r="M96" s="673">
        <f t="shared" si="3"/>
        <v>230.29999999999998</v>
      </c>
      <c r="N96" s="673">
        <v>329</v>
      </c>
    </row>
    <row r="97" spans="1:14" x14ac:dyDescent="0.2">
      <c r="A97" s="350"/>
      <c r="B97" s="389"/>
      <c r="C97" s="1375" t="s">
        <v>1455</v>
      </c>
      <c r="D97" s="1375"/>
      <c r="E97" s="1375"/>
      <c r="F97" s="1375"/>
      <c r="G97" s="1375"/>
      <c r="H97" s="1375"/>
      <c r="I97" s="510" t="s">
        <v>51</v>
      </c>
      <c r="J97" s="510"/>
      <c r="K97" s="502"/>
      <c r="L97" s="505" t="s">
        <v>1459</v>
      </c>
      <c r="M97" s="673">
        <f t="shared" si="3"/>
        <v>104.3</v>
      </c>
      <c r="N97" s="673">
        <v>149</v>
      </c>
    </row>
    <row r="98" spans="1:14" x14ac:dyDescent="0.2">
      <c r="A98" s="350"/>
      <c r="B98" s="389"/>
      <c r="C98" s="1375" t="s">
        <v>1456</v>
      </c>
      <c r="D98" s="1375"/>
      <c r="E98" s="1375"/>
      <c r="F98" s="1375"/>
      <c r="G98" s="1375"/>
      <c r="H98" s="1375"/>
      <c r="I98" s="510" t="s">
        <v>51</v>
      </c>
      <c r="J98" s="510"/>
      <c r="K98" s="502"/>
      <c r="L98" s="505" t="s">
        <v>1460</v>
      </c>
      <c r="M98" s="673">
        <f t="shared" si="3"/>
        <v>230.29999999999998</v>
      </c>
      <c r="N98" s="673">
        <v>329</v>
      </c>
    </row>
    <row r="99" spans="1:14" x14ac:dyDescent="0.2">
      <c r="A99" s="350"/>
      <c r="B99" s="389"/>
      <c r="C99" s="1375" t="s">
        <v>1457</v>
      </c>
      <c r="D99" s="1375"/>
      <c r="E99" s="1375"/>
      <c r="F99" s="1375"/>
      <c r="G99" s="1375"/>
      <c r="H99" s="1375"/>
      <c r="I99" s="510" t="s">
        <v>51</v>
      </c>
      <c r="J99" s="510"/>
      <c r="K99" s="502"/>
      <c r="L99" s="505" t="s">
        <v>1461</v>
      </c>
      <c r="M99" s="673">
        <f t="shared" si="3"/>
        <v>132.29999999999998</v>
      </c>
      <c r="N99" s="673">
        <v>189</v>
      </c>
    </row>
    <row r="100" spans="1:14" ht="29.25" customHeight="1" x14ac:dyDescent="0.2">
      <c r="A100" s="350"/>
      <c r="B100" s="389"/>
      <c r="C100" s="1399" t="s">
        <v>1458</v>
      </c>
      <c r="D100" s="1400"/>
      <c r="E100" s="1400"/>
      <c r="F100" s="1400"/>
      <c r="G100" s="1400"/>
      <c r="H100" s="1401"/>
      <c r="I100" s="510" t="s">
        <v>51</v>
      </c>
      <c r="J100" s="510"/>
      <c r="K100" s="502"/>
      <c r="L100" s="505" t="s">
        <v>1462</v>
      </c>
      <c r="M100" s="673">
        <f t="shared" si="3"/>
        <v>251.29999999999998</v>
      </c>
      <c r="N100" s="673">
        <v>359</v>
      </c>
    </row>
    <row r="101" spans="1:14" x14ac:dyDescent="0.2">
      <c r="A101" s="350"/>
      <c r="B101" s="389"/>
      <c r="C101" s="672"/>
      <c r="D101" s="672"/>
      <c r="E101" s="672"/>
      <c r="F101" s="672"/>
      <c r="G101" s="672"/>
      <c r="H101" s="672"/>
      <c r="I101" s="604"/>
      <c r="J101" s="604"/>
      <c r="K101" s="502"/>
      <c r="L101" s="502"/>
      <c r="M101" s="653"/>
      <c r="N101" s="653"/>
    </row>
    <row r="102" spans="1:14" x14ac:dyDescent="0.2">
      <c r="A102" s="350"/>
      <c r="B102" s="409" t="s">
        <v>832</v>
      </c>
      <c r="C102" s="672"/>
      <c r="D102" s="672"/>
      <c r="E102" s="672"/>
      <c r="F102" s="672"/>
      <c r="G102" s="672"/>
      <c r="H102" s="672"/>
      <c r="I102" s="604"/>
      <c r="J102" s="604"/>
      <c r="K102" s="502"/>
      <c r="L102" s="502"/>
      <c r="M102" s="653"/>
      <c r="N102" s="653"/>
    </row>
    <row r="103" spans="1:14" x14ac:dyDescent="0.2">
      <c r="A103" s="350"/>
      <c r="B103" s="651"/>
      <c r="C103" s="1375" t="s">
        <v>650</v>
      </c>
      <c r="D103" s="1375"/>
      <c r="E103" s="1375"/>
      <c r="F103" s="1375"/>
      <c r="G103" s="1375"/>
      <c r="H103" s="1375"/>
      <c r="I103" s="510" t="s">
        <v>51</v>
      </c>
      <c r="J103" s="510"/>
      <c r="K103" s="502"/>
      <c r="L103" s="505" t="s">
        <v>530</v>
      </c>
      <c r="M103" s="673">
        <f>N103*0.7</f>
        <v>18.899999999999999</v>
      </c>
      <c r="N103" s="673">
        <v>27</v>
      </c>
    </row>
    <row r="104" spans="1:14" x14ac:dyDescent="0.2">
      <c r="A104" s="350"/>
      <c r="B104" s="389"/>
      <c r="C104" s="672"/>
      <c r="D104" s="672"/>
      <c r="E104" s="672"/>
      <c r="F104" s="672"/>
      <c r="G104" s="672"/>
      <c r="H104" s="672"/>
      <c r="I104" s="604"/>
      <c r="J104" s="604"/>
      <c r="K104" s="502"/>
      <c r="L104" s="502"/>
      <c r="M104" s="653"/>
      <c r="N104" s="653"/>
    </row>
    <row r="105" spans="1:14" x14ac:dyDescent="0.2">
      <c r="A105" s="350"/>
      <c r="B105" s="372" t="s">
        <v>81</v>
      </c>
      <c r="C105" s="350"/>
      <c r="D105" s="350"/>
      <c r="E105" s="350"/>
      <c r="F105" s="350"/>
      <c r="G105" s="350"/>
      <c r="H105" s="350"/>
      <c r="I105" s="350"/>
      <c r="J105" s="350"/>
      <c r="K105" s="351"/>
      <c r="L105" s="351"/>
      <c r="M105" s="628"/>
      <c r="N105" s="629"/>
    </row>
    <row r="106" spans="1:14" x14ac:dyDescent="0.2">
      <c r="A106" s="350"/>
      <c r="B106" s="373"/>
      <c r="C106" s="1375" t="s">
        <v>648</v>
      </c>
      <c r="D106" s="1375"/>
      <c r="E106" s="1375"/>
      <c r="F106" s="1375"/>
      <c r="G106" s="1375"/>
      <c r="H106" s="1375"/>
      <c r="I106" s="510" t="s">
        <v>51</v>
      </c>
      <c r="J106" s="510" t="s">
        <v>51</v>
      </c>
      <c r="K106" s="502"/>
      <c r="L106" s="505">
        <v>607129</v>
      </c>
      <c r="M106" s="673">
        <f>N106*0.7</f>
        <v>106.39999999999999</v>
      </c>
      <c r="N106" s="673">
        <v>152</v>
      </c>
    </row>
    <row r="107" spans="1:14" x14ac:dyDescent="0.2">
      <c r="A107" s="350"/>
      <c r="B107" s="359"/>
      <c r="C107" s="350"/>
      <c r="D107" s="350"/>
      <c r="E107" s="350"/>
      <c r="F107" s="350"/>
      <c r="G107" s="350"/>
      <c r="H107" s="350"/>
      <c r="I107" s="350"/>
      <c r="J107" s="350"/>
      <c r="K107" s="351"/>
      <c r="L107" s="351"/>
      <c r="M107" s="628"/>
      <c r="N107" s="629"/>
    </row>
    <row r="108" spans="1:14" x14ac:dyDescent="0.2">
      <c r="A108" s="350"/>
      <c r="B108" s="378" t="s">
        <v>170</v>
      </c>
      <c r="C108" s="350"/>
      <c r="D108" s="350"/>
      <c r="E108" s="350"/>
      <c r="F108" s="350"/>
      <c r="G108" s="350"/>
      <c r="H108" s="350"/>
      <c r="I108" s="350"/>
      <c r="J108" s="350"/>
      <c r="K108" s="351"/>
      <c r="L108" s="351"/>
      <c r="M108" s="628"/>
      <c r="N108" s="629"/>
    </row>
    <row r="109" spans="1:14" x14ac:dyDescent="0.2">
      <c r="A109" s="350"/>
      <c r="B109" s="373" t="s">
        <v>45</v>
      </c>
      <c r="C109" s="350"/>
      <c r="D109" s="350"/>
      <c r="E109" s="350"/>
      <c r="F109" s="350"/>
      <c r="G109" s="350"/>
      <c r="H109" s="350"/>
      <c r="I109" s="350"/>
      <c r="J109" s="350"/>
      <c r="K109" s="351"/>
      <c r="L109" s="351"/>
      <c r="M109" s="628"/>
      <c r="N109" s="629"/>
    </row>
    <row r="110" spans="1:14" x14ac:dyDescent="0.2">
      <c r="A110" s="350"/>
      <c r="B110" s="373"/>
      <c r="C110" s="350"/>
      <c r="D110" s="350"/>
      <c r="E110" s="350"/>
      <c r="F110" s="350"/>
      <c r="G110" s="350"/>
      <c r="H110" s="350"/>
      <c r="I110" s="350"/>
      <c r="J110" s="350"/>
      <c r="K110" s="351"/>
      <c r="L110" s="351"/>
      <c r="M110" s="628"/>
      <c r="N110" s="629"/>
    </row>
    <row r="111" spans="1:14" ht="25.5" customHeight="1" x14ac:dyDescent="0.2">
      <c r="A111" s="350"/>
      <c r="B111" s="1372" t="s">
        <v>843</v>
      </c>
      <c r="C111" s="1373"/>
      <c r="D111" s="1373"/>
      <c r="E111" s="1373"/>
      <c r="F111" s="1373"/>
      <c r="G111" s="1373"/>
      <c r="H111" s="1374"/>
      <c r="I111" s="364" t="s">
        <v>171</v>
      </c>
      <c r="J111" s="364" t="s">
        <v>172</v>
      </c>
      <c r="K111" s="652"/>
      <c r="L111" s="364" t="s">
        <v>47</v>
      </c>
      <c r="M111" s="637" t="s">
        <v>455</v>
      </c>
      <c r="N111" s="637" t="s">
        <v>5</v>
      </c>
    </row>
    <row r="112" spans="1:14" ht="17.25" customHeight="1" x14ac:dyDescent="0.2">
      <c r="A112" s="350"/>
      <c r="B112" s="372" t="s">
        <v>81</v>
      </c>
      <c r="C112" s="373"/>
      <c r="D112" s="350"/>
      <c r="E112" s="350"/>
      <c r="F112" s="350"/>
      <c r="G112" s="350"/>
      <c r="H112" s="350"/>
      <c r="I112" s="350"/>
      <c r="J112" s="350"/>
      <c r="K112" s="351"/>
      <c r="L112" s="351"/>
      <c r="M112" s="628"/>
      <c r="N112" s="629"/>
    </row>
    <row r="113" spans="1:14" x14ac:dyDescent="0.2">
      <c r="A113" s="350"/>
      <c r="B113" s="372"/>
      <c r="C113" s="1375" t="s">
        <v>117</v>
      </c>
      <c r="D113" s="1375"/>
      <c r="E113" s="1375"/>
      <c r="F113" s="1375"/>
      <c r="G113" s="1375"/>
      <c r="H113" s="1375"/>
      <c r="I113" s="510" t="s">
        <v>51</v>
      </c>
      <c r="J113" s="510"/>
      <c r="K113" s="502"/>
      <c r="L113" s="505">
        <v>614472</v>
      </c>
      <c r="M113" s="673">
        <f t="shared" ref="M113:M117" si="4">N113*0.7</f>
        <v>58.099999999999994</v>
      </c>
      <c r="N113" s="673">
        <v>83</v>
      </c>
    </row>
    <row r="114" spans="1:14" x14ac:dyDescent="0.2">
      <c r="A114" s="350"/>
      <c r="B114" s="389"/>
      <c r="C114" s="1375" t="s">
        <v>656</v>
      </c>
      <c r="D114" s="1375"/>
      <c r="E114" s="1375"/>
      <c r="F114" s="1375"/>
      <c r="G114" s="1375"/>
      <c r="H114" s="1375"/>
      <c r="I114" s="510" t="s">
        <v>51</v>
      </c>
      <c r="J114" s="510" t="s">
        <v>51</v>
      </c>
      <c r="K114" s="502"/>
      <c r="L114" s="505">
        <v>609308</v>
      </c>
      <c r="M114" s="673">
        <f t="shared" si="4"/>
        <v>20.299999999999997</v>
      </c>
      <c r="N114" s="673">
        <v>29</v>
      </c>
    </row>
    <row r="115" spans="1:14" x14ac:dyDescent="0.2">
      <c r="A115" s="350"/>
      <c r="B115" s="373"/>
      <c r="C115" s="1375" t="s">
        <v>1464</v>
      </c>
      <c r="D115" s="1375"/>
      <c r="E115" s="1375"/>
      <c r="F115" s="1375"/>
      <c r="G115" s="1375"/>
      <c r="H115" s="1375"/>
      <c r="I115" s="510" t="s">
        <v>51</v>
      </c>
      <c r="J115" s="510"/>
      <c r="K115" s="502"/>
      <c r="L115" s="505">
        <v>614521</v>
      </c>
      <c r="M115" s="673">
        <f t="shared" si="4"/>
        <v>133</v>
      </c>
      <c r="N115" s="673">
        <v>190</v>
      </c>
    </row>
    <row r="116" spans="1:14" x14ac:dyDescent="0.2">
      <c r="A116" s="350"/>
      <c r="B116" s="373"/>
      <c r="C116" s="1375" t="s">
        <v>717</v>
      </c>
      <c r="D116" s="1375"/>
      <c r="E116" s="1375"/>
      <c r="F116" s="1375"/>
      <c r="G116" s="1375"/>
      <c r="H116" s="1375"/>
      <c r="I116" s="510" t="s">
        <v>51</v>
      </c>
      <c r="J116" s="510" t="s">
        <v>51</v>
      </c>
      <c r="K116" s="502"/>
      <c r="L116" s="505">
        <v>620704</v>
      </c>
      <c r="M116" s="673">
        <f t="shared" si="4"/>
        <v>314.29999999999995</v>
      </c>
      <c r="N116" s="673">
        <v>449</v>
      </c>
    </row>
    <row r="117" spans="1:14" x14ac:dyDescent="0.2">
      <c r="A117" s="350"/>
      <c r="B117" s="373"/>
      <c r="C117" s="1375" t="s">
        <v>658</v>
      </c>
      <c r="D117" s="1375"/>
      <c r="E117" s="1375"/>
      <c r="F117" s="1375"/>
      <c r="G117" s="1375"/>
      <c r="H117" s="1375"/>
      <c r="I117" s="510" t="s">
        <v>51</v>
      </c>
      <c r="J117" s="510" t="s">
        <v>51</v>
      </c>
      <c r="K117" s="502"/>
      <c r="L117" s="505" t="s">
        <v>1463</v>
      </c>
      <c r="M117" s="673">
        <f t="shared" si="4"/>
        <v>217.7</v>
      </c>
      <c r="N117" s="673">
        <v>311</v>
      </c>
    </row>
    <row r="118" spans="1:14" x14ac:dyDescent="0.2">
      <c r="A118" s="350"/>
      <c r="B118" s="373"/>
      <c r="C118" s="389"/>
      <c r="D118" s="350"/>
      <c r="E118" s="350"/>
      <c r="F118" s="350"/>
      <c r="G118" s="350"/>
      <c r="H118" s="594"/>
      <c r="I118" s="594"/>
      <c r="J118" s="594"/>
      <c r="K118" s="351"/>
      <c r="L118" s="351"/>
      <c r="M118" s="628"/>
      <c r="N118" s="653"/>
    </row>
    <row r="119" spans="1:14" x14ac:dyDescent="0.2">
      <c r="A119" s="350"/>
      <c r="B119" s="394" t="s">
        <v>120</v>
      </c>
      <c r="C119" s="654"/>
      <c r="D119" s="386"/>
      <c r="E119" s="386"/>
      <c r="F119" s="386"/>
      <c r="G119" s="386"/>
      <c r="H119" s="386"/>
      <c r="I119" s="386"/>
      <c r="J119" s="386"/>
      <c r="K119" s="395"/>
      <c r="L119" s="395"/>
      <c r="M119" s="647"/>
      <c r="N119" s="680"/>
    </row>
    <row r="120" spans="1:14" x14ac:dyDescent="0.2">
      <c r="A120" s="350"/>
      <c r="B120" s="373"/>
      <c r="C120" s="1375" t="s">
        <v>659</v>
      </c>
      <c r="D120" s="1375"/>
      <c r="E120" s="1375"/>
      <c r="F120" s="1375"/>
      <c r="G120" s="1375"/>
      <c r="H120" s="1375"/>
      <c r="I120" s="510" t="s">
        <v>51</v>
      </c>
      <c r="J120" s="510" t="s">
        <v>51</v>
      </c>
      <c r="K120" s="502"/>
      <c r="L120" s="505">
        <v>610462</v>
      </c>
      <c r="M120" s="673">
        <f t="shared" ref="M120:M123" si="5">N120*0.7</f>
        <v>306.59999999999997</v>
      </c>
      <c r="N120" s="673">
        <v>438</v>
      </c>
    </row>
    <row r="121" spans="1:14" x14ac:dyDescent="0.2">
      <c r="A121" s="350"/>
      <c r="B121" s="373"/>
      <c r="C121" s="1375" t="s">
        <v>660</v>
      </c>
      <c r="D121" s="1375"/>
      <c r="E121" s="1375"/>
      <c r="F121" s="1375"/>
      <c r="G121" s="1375"/>
      <c r="H121" s="1375"/>
      <c r="I121" s="510" t="s">
        <v>51</v>
      </c>
      <c r="J121" s="510" t="s">
        <v>51</v>
      </c>
      <c r="K121" s="502"/>
      <c r="L121" s="505">
        <v>610461</v>
      </c>
      <c r="M121" s="673">
        <f t="shared" si="5"/>
        <v>294.7</v>
      </c>
      <c r="N121" s="673">
        <v>421</v>
      </c>
    </row>
    <row r="122" spans="1:14" x14ac:dyDescent="0.2">
      <c r="A122" s="350"/>
      <c r="B122" s="373"/>
      <c r="C122" s="1375" t="s">
        <v>661</v>
      </c>
      <c r="D122" s="1375"/>
      <c r="E122" s="1375"/>
      <c r="F122" s="1375"/>
      <c r="G122" s="1375"/>
      <c r="H122" s="1375"/>
      <c r="I122" s="510" t="s">
        <v>51</v>
      </c>
      <c r="J122" s="510" t="s">
        <v>51</v>
      </c>
      <c r="K122" s="502"/>
      <c r="L122" s="505">
        <v>606584</v>
      </c>
      <c r="M122" s="673">
        <f t="shared" si="5"/>
        <v>105.69999999999999</v>
      </c>
      <c r="N122" s="673">
        <v>151</v>
      </c>
    </row>
    <row r="123" spans="1:14" x14ac:dyDescent="0.2">
      <c r="A123" s="350"/>
      <c r="B123" s="373"/>
      <c r="C123" s="1375" t="s">
        <v>657</v>
      </c>
      <c r="D123" s="1375"/>
      <c r="E123" s="1375"/>
      <c r="F123" s="1375"/>
      <c r="G123" s="1375"/>
      <c r="H123" s="1375"/>
      <c r="I123" s="510" t="s">
        <v>51</v>
      </c>
      <c r="J123" s="510" t="s">
        <v>51</v>
      </c>
      <c r="K123" s="502"/>
      <c r="L123" s="505">
        <v>601379</v>
      </c>
      <c r="M123" s="673">
        <f t="shared" si="5"/>
        <v>25.2</v>
      </c>
      <c r="N123" s="673">
        <v>36</v>
      </c>
    </row>
    <row r="124" spans="1:14" x14ac:dyDescent="0.2">
      <c r="A124" s="350"/>
      <c r="B124" s="350"/>
      <c r="C124" s="389"/>
      <c r="D124" s="350"/>
      <c r="E124" s="350"/>
      <c r="F124" s="350"/>
      <c r="G124" s="350"/>
      <c r="H124" s="350"/>
      <c r="I124" s="350"/>
      <c r="J124" s="350"/>
      <c r="K124" s="351"/>
      <c r="L124" s="351"/>
      <c r="M124" s="628"/>
      <c r="N124" s="629"/>
    </row>
    <row r="125" spans="1:14" ht="25.5" customHeight="1" x14ac:dyDescent="0.2">
      <c r="A125" s="350"/>
      <c r="B125" s="381" t="s">
        <v>399</v>
      </c>
      <c r="C125" s="362"/>
      <c r="D125" s="362"/>
      <c r="E125" s="362"/>
      <c r="F125" s="362"/>
      <c r="G125" s="362"/>
      <c r="H125" s="643"/>
      <c r="I125" s="364" t="s">
        <v>171</v>
      </c>
      <c r="J125" s="364" t="s">
        <v>172</v>
      </c>
      <c r="K125" s="652"/>
      <c r="L125" s="364" t="s">
        <v>47</v>
      </c>
      <c r="M125" s="637" t="s">
        <v>455</v>
      </c>
      <c r="N125" s="637" t="s">
        <v>5</v>
      </c>
    </row>
    <row r="126" spans="1:14" s="658" customFormat="1" ht="12.75" customHeight="1" x14ac:dyDescent="0.2">
      <c r="A126" s="603"/>
      <c r="B126" s="690"/>
      <c r="C126" s="694" t="s">
        <v>720</v>
      </c>
      <c r="D126" s="515"/>
      <c r="E126" s="515"/>
      <c r="F126" s="515"/>
      <c r="G126" s="515"/>
      <c r="H126" s="691"/>
      <c r="I126" s="692"/>
      <c r="J126" s="692"/>
      <c r="K126" s="503"/>
      <c r="L126" s="692"/>
      <c r="M126" s="693"/>
      <c r="N126" s="693"/>
    </row>
    <row r="127" spans="1:14" x14ac:dyDescent="0.2">
      <c r="A127" s="350"/>
      <c r="B127" s="359"/>
      <c r="C127" s="1420" t="s">
        <v>604</v>
      </c>
      <c r="D127" s="1420"/>
      <c r="E127" s="1420"/>
      <c r="F127" s="1420"/>
      <c r="G127" s="1420"/>
      <c r="H127" s="1420"/>
      <c r="I127" s="505" t="s">
        <v>51</v>
      </c>
      <c r="J127" s="505" t="s">
        <v>51</v>
      </c>
      <c r="K127" s="456"/>
      <c r="L127" s="496">
        <v>4257</v>
      </c>
      <c r="M127" s="673">
        <f t="shared" ref="M127:M129" si="6">N127*0.7</f>
        <v>829.5</v>
      </c>
      <c r="N127" s="688">
        <v>1185</v>
      </c>
    </row>
    <row r="128" spans="1:14" x14ac:dyDescent="0.2">
      <c r="A128" s="350"/>
      <c r="B128" s="359"/>
      <c r="C128" s="1420" t="s">
        <v>608</v>
      </c>
      <c r="D128" s="1420"/>
      <c r="E128" s="1420"/>
      <c r="F128" s="1420"/>
      <c r="G128" s="1420"/>
      <c r="H128" s="1420"/>
      <c r="I128" s="505" t="s">
        <v>51</v>
      </c>
      <c r="J128" s="689"/>
      <c r="K128" s="456"/>
      <c r="L128" s="496">
        <v>3502</v>
      </c>
      <c r="M128" s="673">
        <f t="shared" si="6"/>
        <v>392</v>
      </c>
      <c r="N128" s="688">
        <v>560</v>
      </c>
    </row>
    <row r="129" spans="1:14" x14ac:dyDescent="0.2">
      <c r="A129" s="350"/>
      <c r="B129" s="359"/>
      <c r="C129" s="1420" t="s">
        <v>719</v>
      </c>
      <c r="D129" s="1420"/>
      <c r="E129" s="1420"/>
      <c r="F129" s="1420"/>
      <c r="G129" s="1420"/>
      <c r="H129" s="1420"/>
      <c r="I129" s="505" t="s">
        <v>51</v>
      </c>
      <c r="J129" s="505" t="s">
        <v>51</v>
      </c>
      <c r="K129" s="456"/>
      <c r="L129" s="496">
        <v>4815</v>
      </c>
      <c r="M129" s="673">
        <f t="shared" si="6"/>
        <v>150.5</v>
      </c>
      <c r="N129" s="688">
        <v>215</v>
      </c>
    </row>
    <row r="130" spans="1:14" x14ac:dyDescent="0.2">
      <c r="A130" s="350"/>
      <c r="B130" s="359"/>
      <c r="C130" s="359"/>
      <c r="D130" s="359"/>
      <c r="E130" s="359"/>
      <c r="F130" s="359"/>
      <c r="G130" s="359"/>
      <c r="H130" s="457"/>
      <c r="I130" s="455"/>
      <c r="J130" s="455"/>
      <c r="K130" s="456"/>
      <c r="L130" s="456"/>
      <c r="M130" s="633"/>
      <c r="N130" s="657"/>
    </row>
    <row r="131" spans="1:14" x14ac:dyDescent="0.2">
      <c r="A131" s="350"/>
      <c r="B131" s="453"/>
      <c r="C131" s="454"/>
      <c r="D131" s="355"/>
      <c r="E131" s="355"/>
      <c r="F131" s="355"/>
      <c r="G131" s="355"/>
      <c r="H131" s="355"/>
      <c r="I131" s="350"/>
      <c r="J131" s="350"/>
      <c r="K131" s="351"/>
      <c r="L131" s="351"/>
      <c r="M131" s="628"/>
      <c r="N131" s="656"/>
    </row>
    <row r="132" spans="1:14" x14ac:dyDescent="0.2">
      <c r="A132" s="350"/>
      <c r="B132" s="453"/>
      <c r="C132" s="355"/>
      <c r="D132" s="355"/>
      <c r="E132" s="355"/>
      <c r="F132" s="355"/>
      <c r="G132" s="355"/>
      <c r="H132" s="355"/>
      <c r="I132" s="350"/>
      <c r="J132" s="350"/>
      <c r="K132" s="351"/>
      <c r="L132" s="351"/>
      <c r="M132" s="628"/>
      <c r="N132" s="629"/>
    </row>
    <row r="133" spans="1:14" x14ac:dyDescent="0.2">
      <c r="A133" s="350"/>
      <c r="B133" s="453" t="s">
        <v>662</v>
      </c>
      <c r="C133" s="454"/>
      <c r="D133" s="355"/>
      <c r="E133" s="355"/>
      <c r="F133" s="355"/>
      <c r="G133" s="355"/>
      <c r="H133" s="457"/>
      <c r="I133" s="455"/>
      <c r="J133" s="455"/>
      <c r="K133" s="456"/>
      <c r="L133" s="456"/>
      <c r="M133" s="633"/>
      <c r="N133" s="657"/>
    </row>
    <row r="134" spans="1:14" x14ac:dyDescent="0.2">
      <c r="A134" s="350"/>
      <c r="B134" s="453" t="s">
        <v>452</v>
      </c>
      <c r="C134" s="355"/>
      <c r="D134" s="355"/>
      <c r="E134" s="355"/>
      <c r="F134" s="355"/>
      <c r="G134" s="355"/>
      <c r="H134" s="457"/>
      <c r="I134" s="455"/>
      <c r="J134" s="455"/>
      <c r="K134" s="456"/>
      <c r="L134" s="456"/>
      <c r="M134" s="633"/>
      <c r="N134" s="657"/>
    </row>
    <row r="135" spans="1:14" x14ac:dyDescent="0.2">
      <c r="A135" s="350"/>
      <c r="B135" s="453"/>
      <c r="C135" s="454"/>
      <c r="D135" s="457"/>
      <c r="E135" s="457"/>
      <c r="F135" s="457"/>
      <c r="G135" s="457"/>
      <c r="H135" s="457"/>
      <c r="I135" s="455"/>
      <c r="J135" s="455"/>
      <c r="K135" s="456"/>
      <c r="L135" s="456"/>
      <c r="M135" s="633"/>
      <c r="N135" s="657"/>
    </row>
    <row r="136" spans="1:14" ht="13.8" x14ac:dyDescent="0.25">
      <c r="A136" s="350"/>
      <c r="C136" s="458" t="s">
        <v>503</v>
      </c>
      <c r="D136" s="457"/>
      <c r="E136" s="457"/>
      <c r="F136" s="457"/>
      <c r="G136" s="457"/>
      <c r="H136" s="457"/>
      <c r="I136" s="455"/>
      <c r="J136" s="455"/>
      <c r="K136" s="456"/>
      <c r="L136" s="456"/>
      <c r="M136" s="633"/>
      <c r="N136" s="657"/>
    </row>
    <row r="137" spans="1:14" x14ac:dyDescent="0.2">
      <c r="A137" s="350"/>
      <c r="B137" s="453"/>
      <c r="C137" s="454"/>
      <c r="D137" s="457"/>
      <c r="E137" s="457"/>
      <c r="F137" s="457"/>
      <c r="G137" s="457"/>
      <c r="H137" s="457"/>
      <c r="I137" s="455"/>
      <c r="J137" s="455"/>
      <c r="K137" s="456"/>
      <c r="L137" s="456"/>
      <c r="M137" s="633"/>
      <c r="N137" s="657"/>
    </row>
    <row r="138" spans="1:14" x14ac:dyDescent="0.2">
      <c r="A138" s="350"/>
      <c r="B138" s="453" t="s">
        <v>504</v>
      </c>
      <c r="C138" s="454"/>
      <c r="D138" s="457"/>
      <c r="E138" s="457"/>
      <c r="F138" s="457"/>
      <c r="G138" s="457"/>
      <c r="H138" s="455"/>
      <c r="I138" s="455"/>
      <c r="J138" s="455"/>
      <c r="K138" s="456"/>
      <c r="L138" s="456"/>
      <c r="M138" s="633"/>
      <c r="N138" s="657"/>
    </row>
    <row r="139" spans="1:14" x14ac:dyDescent="0.2">
      <c r="A139" s="350"/>
      <c r="B139" s="453" t="s">
        <v>505</v>
      </c>
      <c r="C139" s="454"/>
      <c r="D139" s="457"/>
      <c r="E139" s="457"/>
      <c r="F139" s="457"/>
      <c r="G139" s="457"/>
      <c r="H139" s="455"/>
      <c r="I139" s="455"/>
      <c r="J139" s="455"/>
      <c r="K139" s="456"/>
      <c r="L139" s="456"/>
      <c r="M139" s="633"/>
      <c r="N139" s="657"/>
    </row>
    <row r="140" spans="1:14" x14ac:dyDescent="0.2">
      <c r="A140" s="350"/>
      <c r="B140" s="359"/>
      <c r="C140" s="359"/>
      <c r="D140" s="359"/>
      <c r="E140" s="359"/>
      <c r="F140" s="359"/>
      <c r="G140" s="359"/>
      <c r="H140" s="359"/>
      <c r="I140" s="359"/>
      <c r="J140" s="359"/>
      <c r="K140" s="357"/>
      <c r="L140" s="357"/>
      <c r="M140" s="633"/>
      <c r="N140" s="657"/>
    </row>
    <row r="141" spans="1:14" x14ac:dyDescent="0.2">
      <c r="A141" s="350"/>
      <c r="B141" s="359"/>
      <c r="C141" s="359"/>
      <c r="D141" s="359"/>
      <c r="E141" s="359"/>
      <c r="F141" s="359"/>
      <c r="G141" s="359"/>
      <c r="H141" s="359"/>
      <c r="I141" s="359"/>
      <c r="J141" s="359"/>
      <c r="K141" s="357"/>
      <c r="L141" s="357"/>
      <c r="M141" s="633"/>
      <c r="N141" s="657"/>
    </row>
    <row r="142" spans="1:14" x14ac:dyDescent="0.2">
      <c r="A142" s="350"/>
      <c r="B142" s="359"/>
      <c r="C142" s="359"/>
      <c r="D142" s="359"/>
      <c r="E142" s="359"/>
      <c r="F142" s="359"/>
      <c r="G142" s="359"/>
      <c r="H142" s="359"/>
      <c r="I142" s="359"/>
      <c r="J142" s="359"/>
      <c r="K142" s="357"/>
      <c r="L142" s="357"/>
      <c r="M142" s="633"/>
      <c r="N142" s="657"/>
    </row>
    <row r="143" spans="1:14" x14ac:dyDescent="0.2">
      <c r="B143" s="658"/>
      <c r="C143" s="658"/>
      <c r="D143" s="658"/>
      <c r="E143" s="658"/>
      <c r="F143" s="658"/>
      <c r="G143" s="658"/>
      <c r="H143" s="658"/>
      <c r="I143" s="658"/>
      <c r="J143" s="658"/>
      <c r="K143" s="659"/>
      <c r="L143" s="659"/>
      <c r="M143" s="660"/>
      <c r="N143" s="661"/>
    </row>
    <row r="144" spans="1:14" x14ac:dyDescent="0.2">
      <c r="B144" s="658"/>
      <c r="C144" s="658"/>
      <c r="D144" s="658"/>
      <c r="E144" s="658"/>
      <c r="F144" s="658"/>
      <c r="G144" s="658"/>
      <c r="H144" s="658"/>
      <c r="I144" s="658"/>
      <c r="J144" s="658"/>
      <c r="K144" s="659"/>
      <c r="L144" s="659"/>
      <c r="M144" s="660"/>
      <c r="N144" s="661"/>
    </row>
    <row r="145" spans="2:14" x14ac:dyDescent="0.2">
      <c r="B145" s="658"/>
      <c r="C145" s="658"/>
      <c r="D145" s="658"/>
      <c r="E145" s="658"/>
      <c r="F145" s="658"/>
      <c r="G145" s="658"/>
      <c r="H145" s="658"/>
      <c r="I145" s="658"/>
      <c r="J145" s="658"/>
      <c r="K145" s="659"/>
      <c r="L145" s="659"/>
      <c r="M145" s="660"/>
      <c r="N145" s="661"/>
    </row>
    <row r="146" spans="2:14" x14ac:dyDescent="0.2">
      <c r="B146" s="658"/>
      <c r="C146" s="658"/>
      <c r="D146" s="658"/>
      <c r="E146" s="658"/>
      <c r="F146" s="658"/>
      <c r="G146" s="658"/>
      <c r="H146" s="658"/>
      <c r="I146" s="658"/>
      <c r="J146" s="658"/>
      <c r="K146" s="659"/>
      <c r="L146" s="659"/>
      <c r="M146" s="660"/>
      <c r="N146" s="661"/>
    </row>
    <row r="147" spans="2:14" x14ac:dyDescent="0.2">
      <c r="B147" s="658"/>
      <c r="C147" s="658"/>
      <c r="D147" s="658"/>
      <c r="E147" s="658"/>
      <c r="F147" s="658"/>
      <c r="G147" s="658"/>
      <c r="H147" s="658"/>
      <c r="I147" s="658"/>
      <c r="J147" s="658"/>
      <c r="K147" s="659"/>
      <c r="L147" s="659"/>
      <c r="M147" s="660"/>
      <c r="N147" s="661"/>
    </row>
    <row r="148" spans="2:14" x14ac:dyDescent="0.2">
      <c r="B148" s="658"/>
      <c r="C148" s="658"/>
      <c r="D148" s="658"/>
      <c r="E148" s="658"/>
      <c r="F148" s="658"/>
      <c r="G148" s="658"/>
      <c r="H148" s="658"/>
      <c r="I148" s="658"/>
      <c r="J148" s="658"/>
      <c r="K148" s="659"/>
      <c r="L148" s="659"/>
      <c r="M148" s="660"/>
      <c r="N148" s="661"/>
    </row>
    <row r="149" spans="2:14" x14ac:dyDescent="0.2">
      <c r="B149" s="658"/>
      <c r="C149" s="658"/>
      <c r="D149" s="658"/>
      <c r="E149" s="658"/>
      <c r="F149" s="658"/>
      <c r="G149" s="658"/>
      <c r="H149" s="658"/>
      <c r="I149" s="658"/>
      <c r="J149" s="658"/>
      <c r="K149" s="659"/>
      <c r="L149" s="659"/>
      <c r="M149" s="660"/>
      <c r="N149" s="661"/>
    </row>
    <row r="150" spans="2:14" x14ac:dyDescent="0.2">
      <c r="B150" s="658"/>
      <c r="C150" s="658"/>
      <c r="D150" s="658"/>
      <c r="E150" s="658"/>
      <c r="F150" s="658"/>
      <c r="G150" s="658"/>
      <c r="H150" s="658"/>
      <c r="I150" s="658"/>
      <c r="J150" s="658"/>
      <c r="K150" s="659"/>
      <c r="L150" s="659"/>
      <c r="M150" s="660"/>
      <c r="N150" s="661"/>
    </row>
    <row r="151" spans="2:14" x14ac:dyDescent="0.2">
      <c r="B151" s="658"/>
      <c r="C151" s="658"/>
      <c r="D151" s="658"/>
      <c r="E151" s="658"/>
      <c r="F151" s="658"/>
      <c r="G151" s="658"/>
      <c r="H151" s="658"/>
      <c r="I151" s="658"/>
      <c r="J151" s="658"/>
      <c r="K151" s="659"/>
      <c r="L151" s="659"/>
      <c r="M151" s="660"/>
      <c r="N151" s="661"/>
    </row>
    <row r="152" spans="2:14" x14ac:dyDescent="0.2">
      <c r="B152" s="658"/>
      <c r="C152" s="658"/>
      <c r="D152" s="658"/>
      <c r="E152" s="658"/>
      <c r="F152" s="658"/>
      <c r="G152" s="658"/>
      <c r="H152" s="658"/>
      <c r="I152" s="658"/>
      <c r="J152" s="658"/>
      <c r="K152" s="659"/>
      <c r="L152" s="659"/>
      <c r="M152" s="660"/>
      <c r="N152" s="661"/>
    </row>
    <row r="153" spans="2:14" x14ac:dyDescent="0.2">
      <c r="B153" s="658"/>
      <c r="C153" s="658"/>
      <c r="D153" s="658"/>
      <c r="E153" s="658"/>
      <c r="F153" s="658"/>
      <c r="G153" s="658"/>
      <c r="H153" s="658"/>
      <c r="I153" s="658"/>
      <c r="J153" s="658"/>
      <c r="K153" s="659"/>
      <c r="L153" s="659"/>
      <c r="M153" s="660"/>
      <c r="N153" s="661"/>
    </row>
    <row r="154" spans="2:14" x14ac:dyDescent="0.2">
      <c r="B154" s="658"/>
      <c r="C154" s="658"/>
      <c r="D154" s="658"/>
      <c r="E154" s="658"/>
      <c r="F154" s="658"/>
      <c r="G154" s="658"/>
      <c r="H154" s="658"/>
      <c r="I154" s="658"/>
      <c r="J154" s="658"/>
      <c r="K154" s="659"/>
      <c r="L154" s="659"/>
      <c r="M154" s="660"/>
      <c r="N154" s="661"/>
    </row>
    <row r="155" spans="2:14" x14ac:dyDescent="0.2">
      <c r="B155" s="658"/>
      <c r="C155" s="658"/>
      <c r="D155" s="658"/>
      <c r="E155" s="658"/>
      <c r="F155" s="658"/>
      <c r="G155" s="658"/>
      <c r="H155" s="658"/>
      <c r="I155" s="658"/>
      <c r="J155" s="658"/>
      <c r="K155" s="659"/>
      <c r="L155" s="659"/>
      <c r="M155" s="660"/>
      <c r="N155" s="661"/>
    </row>
    <row r="156" spans="2:14" x14ac:dyDescent="0.2">
      <c r="B156" s="658"/>
      <c r="C156" s="658"/>
      <c r="D156" s="658"/>
      <c r="E156" s="658"/>
      <c r="F156" s="658"/>
      <c r="G156" s="658"/>
      <c r="H156" s="658"/>
      <c r="I156" s="658"/>
      <c r="J156" s="658"/>
      <c r="K156" s="659"/>
      <c r="L156" s="659"/>
      <c r="M156" s="660"/>
      <c r="N156" s="661"/>
    </row>
    <row r="157" spans="2:14" x14ac:dyDescent="0.2">
      <c r="B157" s="658"/>
      <c r="C157" s="658"/>
      <c r="D157" s="658"/>
      <c r="E157" s="658"/>
      <c r="F157" s="658"/>
      <c r="G157" s="658"/>
      <c r="H157" s="658"/>
      <c r="I157" s="658"/>
      <c r="J157" s="658"/>
      <c r="K157" s="659"/>
      <c r="L157" s="659"/>
      <c r="M157" s="660"/>
      <c r="N157" s="661"/>
    </row>
    <row r="158" spans="2:14" x14ac:dyDescent="0.2">
      <c r="B158" s="658"/>
      <c r="C158" s="658"/>
      <c r="D158" s="658"/>
      <c r="E158" s="658"/>
      <c r="F158" s="658"/>
      <c r="G158" s="658"/>
      <c r="H158" s="658"/>
      <c r="I158" s="658"/>
      <c r="J158" s="658"/>
      <c r="K158" s="659"/>
      <c r="L158" s="659"/>
      <c r="M158" s="660"/>
      <c r="N158" s="661"/>
    </row>
    <row r="159" spans="2:14" x14ac:dyDescent="0.2">
      <c r="B159" s="658"/>
      <c r="C159" s="658"/>
      <c r="D159" s="658"/>
      <c r="E159" s="658"/>
      <c r="F159" s="658"/>
      <c r="G159" s="658"/>
      <c r="H159" s="658"/>
      <c r="I159" s="658"/>
      <c r="J159" s="658"/>
      <c r="K159" s="659"/>
      <c r="L159" s="659"/>
      <c r="M159" s="660"/>
      <c r="N159" s="661"/>
    </row>
    <row r="160" spans="2:14" x14ac:dyDescent="0.2">
      <c r="B160" s="658"/>
      <c r="C160" s="658"/>
      <c r="D160" s="658"/>
      <c r="E160" s="658"/>
      <c r="F160" s="658"/>
      <c r="G160" s="658"/>
      <c r="H160" s="658"/>
      <c r="I160" s="658"/>
      <c r="J160" s="658"/>
      <c r="K160" s="659"/>
      <c r="L160" s="659"/>
      <c r="M160" s="660"/>
      <c r="N160" s="661"/>
    </row>
    <row r="161" spans="2:14" x14ac:dyDescent="0.2">
      <c r="B161" s="658"/>
      <c r="C161" s="658"/>
      <c r="D161" s="658"/>
      <c r="E161" s="658"/>
      <c r="F161" s="658"/>
      <c r="G161" s="658"/>
      <c r="H161" s="658"/>
      <c r="I161" s="658"/>
      <c r="J161" s="658"/>
      <c r="K161" s="659"/>
      <c r="L161" s="659"/>
      <c r="M161" s="660"/>
      <c r="N161" s="661"/>
    </row>
    <row r="162" spans="2:14" x14ac:dyDescent="0.2">
      <c r="B162" s="658"/>
      <c r="C162" s="658"/>
      <c r="D162" s="658"/>
      <c r="E162" s="658"/>
      <c r="F162" s="658"/>
      <c r="G162" s="658"/>
      <c r="H162" s="658"/>
      <c r="I162" s="658"/>
      <c r="J162" s="658"/>
      <c r="K162" s="659"/>
      <c r="L162" s="659"/>
      <c r="M162" s="660"/>
      <c r="N162" s="661"/>
    </row>
    <row r="163" spans="2:14" x14ac:dyDescent="0.2">
      <c r="B163" s="658"/>
      <c r="C163" s="658"/>
      <c r="D163" s="658"/>
      <c r="E163" s="658"/>
      <c r="F163" s="658"/>
      <c r="G163" s="658"/>
      <c r="H163" s="658"/>
      <c r="I163" s="658"/>
      <c r="J163" s="658"/>
      <c r="K163" s="659"/>
      <c r="L163" s="659"/>
      <c r="M163" s="660"/>
      <c r="N163" s="661"/>
    </row>
  </sheetData>
  <mergeCells count="60">
    <mergeCell ref="C62:H62"/>
    <mergeCell ref="C51:H51"/>
    <mergeCell ref="C54:H54"/>
    <mergeCell ref="C55:H55"/>
    <mergeCell ref="C56:H56"/>
    <mergeCell ref="C57:H57"/>
    <mergeCell ref="C127:H127"/>
    <mergeCell ref="C129:H129"/>
    <mergeCell ref="C128:H128"/>
    <mergeCell ref="J43:J44"/>
    <mergeCell ref="I45:I46"/>
    <mergeCell ref="J45:J46"/>
    <mergeCell ref="C113:H113"/>
    <mergeCell ref="C122:H122"/>
    <mergeCell ref="C121:H121"/>
    <mergeCell ref="C120:H120"/>
    <mergeCell ref="I43:I44"/>
    <mergeCell ref="C78:H78"/>
    <mergeCell ref="C117:H117"/>
    <mergeCell ref="C116:H116"/>
    <mergeCell ref="C115:H115"/>
    <mergeCell ref="C58:H58"/>
    <mergeCell ref="N43:N44"/>
    <mergeCell ref="N45:N46"/>
    <mergeCell ref="M45:M46"/>
    <mergeCell ref="L43:L44"/>
    <mergeCell ref="L45:L46"/>
    <mergeCell ref="M43:M44"/>
    <mergeCell ref="C96:H96"/>
    <mergeCell ref="C97:H97"/>
    <mergeCell ref="C98:H98"/>
    <mergeCell ref="C100:H100"/>
    <mergeCell ref="F3:J3"/>
    <mergeCell ref="F6:J7"/>
    <mergeCell ref="C42:H42"/>
    <mergeCell ref="C50:H50"/>
    <mergeCell ref="C49:H49"/>
    <mergeCell ref="F5:J5"/>
    <mergeCell ref="F4:J4"/>
    <mergeCell ref="C46:H46"/>
    <mergeCell ref="C45:H45"/>
    <mergeCell ref="C44:H44"/>
    <mergeCell ref="C43:H43"/>
    <mergeCell ref="C59:H59"/>
    <mergeCell ref="C99:H99"/>
    <mergeCell ref="C123:H123"/>
    <mergeCell ref="C114:H114"/>
    <mergeCell ref="B111:H111"/>
    <mergeCell ref="C66:H66"/>
    <mergeCell ref="C67:H67"/>
    <mergeCell ref="C70:H70"/>
    <mergeCell ref="C71:H71"/>
    <mergeCell ref="C106:H106"/>
    <mergeCell ref="C91:H91"/>
    <mergeCell ref="C92:H92"/>
    <mergeCell ref="C89:H89"/>
    <mergeCell ref="C90:H90"/>
    <mergeCell ref="C95:H95"/>
    <mergeCell ref="C79:H79"/>
    <mergeCell ref="C103:H103"/>
  </mergeCells>
  <pageMargins left="0.25" right="0.25" top="0.25" bottom="0.75" header="0.25" footer="0.25"/>
  <pageSetup scale="84" fitToHeight="2" orientation="portrait" r:id="rId1"/>
  <headerFooter alignWithMargins="0">
    <oddFooter>&amp;L&amp;"Verdana,Italic"Confidential Property of E-Z-GO Division of Textron Inc. &amp;R&amp;"Verdana,Italic"Page&amp;P</oddFooter>
  </headerFooter>
  <rowBreaks count="1" manualBreakCount="1">
    <brk id="72" max="14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201"/>
  <sheetViews>
    <sheetView zoomScaleNormal="100" workbookViewId="0">
      <selection activeCell="M40" sqref="M40"/>
    </sheetView>
  </sheetViews>
  <sheetFormatPr defaultColWidth="9.109375" defaultRowHeight="12.6" x14ac:dyDescent="0.2"/>
  <cols>
    <col min="1" max="1" width="3.44140625" style="425" customWidth="1"/>
    <col min="2" max="2" width="6.109375" style="353" customWidth="1"/>
    <col min="3" max="3" width="11.33203125" style="353" customWidth="1"/>
    <col min="4" max="7" width="9.109375" style="353"/>
    <col min="8" max="8" width="13.5546875" style="353" customWidth="1"/>
    <col min="9" max="9" width="7.6640625" style="353" customWidth="1"/>
    <col min="10" max="10" width="6.5546875" style="353" customWidth="1"/>
    <col min="11" max="11" width="2.6640625" style="354" customWidth="1"/>
    <col min="12" max="12" width="13.33203125" style="354" customWidth="1"/>
    <col min="13" max="13" width="10.6640625" style="662" customWidth="1"/>
    <col min="14" max="14" width="10.66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632"/>
      <c r="F3" s="1360" t="s">
        <v>718</v>
      </c>
      <c r="G3" s="1360"/>
      <c r="H3" s="1360"/>
      <c r="I3" s="1360"/>
      <c r="J3" s="1360"/>
      <c r="K3" s="351"/>
      <c r="L3" s="351"/>
      <c r="M3" s="628"/>
      <c r="N3" s="629"/>
    </row>
    <row r="4" spans="1:14" ht="15" customHeight="1" x14ac:dyDescent="0.3">
      <c r="A4" s="350"/>
      <c r="B4" s="350"/>
      <c r="C4" s="350"/>
      <c r="D4" s="350"/>
      <c r="E4" s="355"/>
      <c r="F4" s="1361" t="s">
        <v>532</v>
      </c>
      <c r="G4" s="1361"/>
      <c r="H4" s="1361"/>
      <c r="I4" s="1361"/>
      <c r="J4" s="593"/>
      <c r="K4" s="351"/>
      <c r="L4" s="357"/>
      <c r="M4" s="633"/>
      <c r="N4" s="634" t="s">
        <v>1</v>
      </c>
    </row>
    <row r="5" spans="1:14" x14ac:dyDescent="0.2">
      <c r="A5" s="350"/>
      <c r="B5" s="350"/>
      <c r="C5" s="350"/>
      <c r="D5" s="350"/>
      <c r="E5" s="635"/>
      <c r="F5" s="1191" t="s">
        <v>1047</v>
      </c>
      <c r="G5" s="1191"/>
      <c r="H5" s="1191"/>
      <c r="I5" s="1191"/>
      <c r="J5" s="1191"/>
      <c r="K5" s="351"/>
      <c r="L5" s="357"/>
      <c r="M5" s="633"/>
      <c r="N5" s="634" t="s">
        <v>2</v>
      </c>
    </row>
    <row r="6" spans="1:14" ht="13.2" thickBot="1" x14ac:dyDescent="0.25">
      <c r="A6" s="350"/>
      <c r="B6" s="350"/>
      <c r="C6" s="350"/>
      <c r="D6" s="350"/>
      <c r="E6" s="359"/>
      <c r="F6" s="359"/>
      <c r="G6" s="359"/>
      <c r="H6" s="595"/>
      <c r="I6" s="595"/>
      <c r="J6" s="595"/>
      <c r="K6" s="351"/>
      <c r="L6" s="351"/>
      <c r="M6" s="628"/>
      <c r="N6" s="629"/>
    </row>
    <row r="7" spans="1:14" ht="20.399999999999999" thickBot="1" x14ac:dyDescent="0.35">
      <c r="A7" s="350"/>
      <c r="B7" s="350"/>
      <c r="C7" s="350"/>
      <c r="D7" s="350"/>
      <c r="E7" s="636"/>
      <c r="F7" s="1362" t="s">
        <v>610</v>
      </c>
      <c r="G7" s="1363"/>
      <c r="H7" s="1363"/>
      <c r="I7" s="1363"/>
      <c r="J7" s="1364"/>
      <c r="K7" s="351"/>
      <c r="L7" s="351"/>
      <c r="M7" s="628"/>
      <c r="N7" s="629"/>
    </row>
    <row r="8" spans="1:14" ht="24" customHeight="1" x14ac:dyDescent="0.2">
      <c r="B8" s="361" t="s">
        <v>663</v>
      </c>
      <c r="C8" s="362"/>
      <c r="D8" s="362"/>
      <c r="E8" s="362"/>
      <c r="F8" s="520"/>
      <c r="G8" s="520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856</v>
      </c>
      <c r="C10" s="367"/>
      <c r="D10" s="367"/>
      <c r="E10" s="367"/>
      <c r="F10" s="367"/>
      <c r="G10" s="367"/>
      <c r="H10" s="367"/>
      <c r="I10" s="367"/>
      <c r="J10" s="367"/>
      <c r="K10" s="368"/>
      <c r="L10" s="638">
        <v>625114</v>
      </c>
      <c r="M10" s="639">
        <f>N10*0.7</f>
        <v>6804</v>
      </c>
      <c r="N10" s="640">
        <v>9720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2" t="s">
        <v>8</v>
      </c>
      <c r="C13" s="350"/>
      <c r="D13" s="373" t="s">
        <v>664</v>
      </c>
      <c r="E13" s="350"/>
      <c r="F13" s="350"/>
      <c r="G13" s="350"/>
      <c r="H13" s="372" t="s">
        <v>10</v>
      </c>
      <c r="I13" s="372"/>
      <c r="J13" s="350"/>
      <c r="K13" s="374" t="s">
        <v>665</v>
      </c>
      <c r="L13" s="594"/>
      <c r="M13" s="642"/>
      <c r="N13" s="642"/>
    </row>
    <row r="14" spans="1:14" x14ac:dyDescent="0.2">
      <c r="A14" s="350"/>
      <c r="B14" s="372" t="s">
        <v>12</v>
      </c>
      <c r="C14" s="350"/>
      <c r="D14" s="373" t="s">
        <v>666</v>
      </c>
      <c r="E14" s="350"/>
      <c r="F14" s="350"/>
      <c r="G14" s="350"/>
      <c r="H14" s="372" t="s">
        <v>14</v>
      </c>
      <c r="I14" s="372"/>
      <c r="J14" s="350"/>
      <c r="K14" s="374" t="s">
        <v>665</v>
      </c>
      <c r="L14" s="594"/>
      <c r="M14" s="642"/>
      <c r="N14" s="642"/>
    </row>
    <row r="15" spans="1:14" x14ac:dyDescent="0.2">
      <c r="A15" s="350"/>
      <c r="B15" s="372" t="s">
        <v>618</v>
      </c>
      <c r="C15" s="350"/>
      <c r="D15" s="373" t="s">
        <v>270</v>
      </c>
      <c r="E15" s="350"/>
      <c r="F15" s="350"/>
      <c r="G15" s="350"/>
      <c r="H15" s="372" t="s">
        <v>17</v>
      </c>
      <c r="I15" s="372"/>
      <c r="J15" s="350"/>
      <c r="K15" s="374" t="s">
        <v>18</v>
      </c>
      <c r="L15" s="594"/>
      <c r="M15" s="642"/>
      <c r="N15" s="642"/>
    </row>
    <row r="16" spans="1:14" x14ac:dyDescent="0.2">
      <c r="A16" s="350"/>
      <c r="B16" s="372" t="s">
        <v>15</v>
      </c>
      <c r="C16" s="350"/>
      <c r="D16" s="373" t="s">
        <v>322</v>
      </c>
      <c r="E16" s="350"/>
      <c r="F16" s="350"/>
      <c r="G16" s="350"/>
      <c r="H16" s="372" t="s">
        <v>25</v>
      </c>
      <c r="I16" s="372"/>
      <c r="J16" s="350"/>
      <c r="K16" s="374" t="s">
        <v>26</v>
      </c>
      <c r="L16" s="594"/>
      <c r="M16" s="642"/>
      <c r="N16" s="642"/>
    </row>
    <row r="17" spans="1:14" x14ac:dyDescent="0.2">
      <c r="A17" s="350"/>
      <c r="B17" s="372" t="s">
        <v>19</v>
      </c>
      <c r="C17" s="350"/>
      <c r="D17" s="373" t="s">
        <v>667</v>
      </c>
      <c r="E17" s="350"/>
      <c r="F17" s="350"/>
      <c r="G17" s="350"/>
      <c r="H17" s="372" t="s">
        <v>31</v>
      </c>
      <c r="I17" s="372"/>
      <c r="J17" s="350"/>
      <c r="K17" s="374" t="s">
        <v>164</v>
      </c>
      <c r="L17" s="594"/>
      <c r="M17" s="642"/>
      <c r="N17" s="642"/>
    </row>
    <row r="18" spans="1:14" x14ac:dyDescent="0.2">
      <c r="A18" s="350"/>
      <c r="B18" s="372" t="s">
        <v>22</v>
      </c>
      <c r="C18" s="350"/>
      <c r="D18" s="373" t="s">
        <v>160</v>
      </c>
      <c r="E18" s="350"/>
      <c r="F18" s="350"/>
      <c r="G18" s="350"/>
      <c r="H18" s="372" t="s">
        <v>27</v>
      </c>
      <c r="I18" s="372"/>
      <c r="J18" s="350"/>
      <c r="K18" s="374" t="s">
        <v>42</v>
      </c>
      <c r="L18" s="594"/>
      <c r="M18" s="642"/>
      <c r="N18" s="642"/>
    </row>
    <row r="19" spans="1:14" x14ac:dyDescent="0.2">
      <c r="A19" s="350"/>
      <c r="B19" s="372" t="s">
        <v>623</v>
      </c>
      <c r="C19" s="350"/>
      <c r="D19" s="373" t="s">
        <v>227</v>
      </c>
      <c r="E19" s="350"/>
      <c r="F19" s="350"/>
      <c r="G19" s="350"/>
      <c r="H19" s="372" t="s">
        <v>29</v>
      </c>
      <c r="I19" s="372"/>
      <c r="J19" s="350"/>
      <c r="K19" s="374" t="s">
        <v>668</v>
      </c>
      <c r="L19" s="594"/>
      <c r="M19" s="642"/>
      <c r="N19" s="642"/>
    </row>
    <row r="20" spans="1:14" x14ac:dyDescent="0.2">
      <c r="A20" s="350"/>
      <c r="B20" s="372"/>
      <c r="C20" s="350"/>
      <c r="D20" s="373"/>
      <c r="E20" s="350"/>
      <c r="F20" s="350"/>
      <c r="G20" s="350"/>
      <c r="H20" s="372"/>
      <c r="I20" s="372"/>
      <c r="J20" s="350"/>
      <c r="K20" s="374"/>
      <c r="L20" s="594"/>
      <c r="M20" s="642"/>
      <c r="N20" s="642"/>
    </row>
    <row r="21" spans="1:14" x14ac:dyDescent="0.2">
      <c r="A21" s="350"/>
      <c r="B21" s="366" t="s">
        <v>669</v>
      </c>
      <c r="C21" s="367"/>
      <c r="D21" s="367"/>
      <c r="E21" s="367"/>
      <c r="F21" s="367"/>
      <c r="G21" s="367"/>
      <c r="H21" s="367"/>
      <c r="I21" s="367"/>
      <c r="J21" s="367"/>
      <c r="K21" s="368"/>
      <c r="L21" s="638">
        <v>625115</v>
      </c>
      <c r="M21" s="639">
        <f>N21*0.7</f>
        <v>6525.4</v>
      </c>
      <c r="N21" s="640">
        <v>9322</v>
      </c>
    </row>
    <row r="22" spans="1:14" x14ac:dyDescent="0.2">
      <c r="A22" s="350"/>
      <c r="B22" s="369"/>
      <c r="C22" s="350"/>
      <c r="D22" s="350"/>
      <c r="E22" s="350"/>
      <c r="F22" s="350"/>
      <c r="G22" s="350"/>
      <c r="H22" s="350"/>
      <c r="I22" s="350"/>
      <c r="J22" s="350"/>
      <c r="K22" s="351"/>
      <c r="L22" s="370"/>
      <c r="M22" s="641"/>
      <c r="N22" s="641"/>
    </row>
    <row r="23" spans="1:14" x14ac:dyDescent="0.2">
      <c r="A23" s="350"/>
      <c r="B23" s="371" t="s">
        <v>7</v>
      </c>
      <c r="C23" s="369"/>
      <c r="D23" s="369"/>
      <c r="E23" s="369"/>
      <c r="F23" s="369"/>
      <c r="G23" s="369"/>
      <c r="H23" s="369"/>
      <c r="I23" s="369"/>
      <c r="J23" s="369"/>
      <c r="K23" s="369"/>
      <c r="L23" s="377"/>
      <c r="M23" s="641"/>
      <c r="N23" s="641"/>
    </row>
    <row r="24" spans="1:14" x14ac:dyDescent="0.2">
      <c r="A24" s="350"/>
      <c r="B24" s="372" t="s">
        <v>210</v>
      </c>
      <c r="C24" s="350"/>
      <c r="D24" s="373" t="s">
        <v>627</v>
      </c>
      <c r="E24" s="350"/>
      <c r="F24" s="350"/>
      <c r="G24" s="350"/>
      <c r="H24" s="372" t="s">
        <v>10</v>
      </c>
      <c r="I24" s="372"/>
      <c r="J24" s="379"/>
      <c r="K24" s="350"/>
      <c r="L24" s="374" t="s">
        <v>670</v>
      </c>
      <c r="M24" s="642"/>
      <c r="N24" s="642"/>
    </row>
    <row r="25" spans="1:14" x14ac:dyDescent="0.2">
      <c r="A25" s="350"/>
      <c r="B25" s="372" t="s">
        <v>628</v>
      </c>
      <c r="C25" s="350"/>
      <c r="D25" s="373" t="s">
        <v>629</v>
      </c>
      <c r="E25" s="350"/>
      <c r="F25" s="350"/>
      <c r="G25" s="350"/>
      <c r="H25" s="372" t="s">
        <v>14</v>
      </c>
      <c r="I25" s="372"/>
      <c r="J25" s="379"/>
      <c r="K25" s="350"/>
      <c r="L25" s="374" t="s">
        <v>670</v>
      </c>
      <c r="M25" s="642"/>
      <c r="N25" s="642"/>
    </row>
    <row r="26" spans="1:14" x14ac:dyDescent="0.2">
      <c r="A26" s="350"/>
      <c r="B26" s="372" t="s">
        <v>12</v>
      </c>
      <c r="C26" s="350"/>
      <c r="D26" s="373" t="s">
        <v>630</v>
      </c>
      <c r="E26" s="350"/>
      <c r="F26" s="350"/>
      <c r="G26" s="350"/>
      <c r="H26" s="372" t="s">
        <v>17</v>
      </c>
      <c r="I26" s="372"/>
      <c r="J26" s="379"/>
      <c r="K26" s="350"/>
      <c r="L26" s="374" t="s">
        <v>631</v>
      </c>
      <c r="M26" s="642"/>
      <c r="N26" s="642"/>
    </row>
    <row r="27" spans="1:14" x14ac:dyDescent="0.2">
      <c r="A27" s="350"/>
      <c r="B27" s="372" t="s">
        <v>15</v>
      </c>
      <c r="C27" s="350"/>
      <c r="D27" s="373" t="s">
        <v>533</v>
      </c>
      <c r="E27" s="350"/>
      <c r="F27" s="350"/>
      <c r="G27" s="350"/>
      <c r="H27" s="372" t="s">
        <v>25</v>
      </c>
      <c r="I27" s="372"/>
      <c r="J27" s="379"/>
      <c r="K27" s="350"/>
      <c r="L27" s="374" t="s">
        <v>26</v>
      </c>
      <c r="M27" s="642"/>
      <c r="N27" s="642"/>
    </row>
    <row r="28" spans="1:14" x14ac:dyDescent="0.2">
      <c r="A28" s="350"/>
      <c r="B28" s="372" t="s">
        <v>37</v>
      </c>
      <c r="C28" s="350"/>
      <c r="D28" s="373" t="s">
        <v>671</v>
      </c>
      <c r="E28" s="350"/>
      <c r="F28" s="350"/>
      <c r="G28" s="350"/>
      <c r="H28" s="372" t="s">
        <v>31</v>
      </c>
      <c r="I28" s="372"/>
      <c r="J28" s="350"/>
      <c r="K28" s="350"/>
      <c r="L28" s="374" t="s">
        <v>164</v>
      </c>
      <c r="M28" s="642"/>
      <c r="N28" s="642"/>
    </row>
    <row r="29" spans="1:14" x14ac:dyDescent="0.2">
      <c r="A29" s="350"/>
      <c r="B29" s="372" t="s">
        <v>633</v>
      </c>
      <c r="C29" s="350"/>
      <c r="D29" s="373" t="s">
        <v>634</v>
      </c>
      <c r="E29" s="350"/>
      <c r="F29" s="350"/>
      <c r="G29" s="350"/>
      <c r="H29" s="372" t="s">
        <v>27</v>
      </c>
      <c r="I29" s="372"/>
      <c r="J29" s="379"/>
      <c r="K29" s="350"/>
      <c r="L29" s="374" t="s">
        <v>42</v>
      </c>
      <c r="M29" s="642"/>
      <c r="N29" s="642"/>
    </row>
    <row r="30" spans="1:14" x14ac:dyDescent="0.2">
      <c r="A30" s="350"/>
      <c r="B30" s="378"/>
      <c r="C30" s="350"/>
      <c r="D30" s="373" t="s">
        <v>635</v>
      </c>
      <c r="E30" s="350"/>
      <c r="F30" s="350"/>
      <c r="G30" s="350"/>
      <c r="H30" s="372" t="s">
        <v>29</v>
      </c>
      <c r="I30" s="372"/>
      <c r="J30" s="379"/>
      <c r="K30" s="350"/>
      <c r="L30" s="374" t="s">
        <v>672</v>
      </c>
      <c r="M30" s="642"/>
      <c r="N30" s="642"/>
    </row>
    <row r="31" spans="1:14" x14ac:dyDescent="0.2">
      <c r="A31" s="350"/>
      <c r="B31" s="372"/>
      <c r="C31" s="350"/>
      <c r="D31" s="373"/>
      <c r="E31" s="350"/>
      <c r="F31" s="350"/>
      <c r="G31" s="350"/>
      <c r="H31" s="350"/>
      <c r="I31" s="350"/>
      <c r="J31" s="350"/>
      <c r="K31" s="351"/>
      <c r="L31" s="594"/>
      <c r="M31" s="642"/>
      <c r="N31" s="642"/>
    </row>
    <row r="32" spans="1:14" x14ac:dyDescent="0.2">
      <c r="A32" s="350"/>
      <c r="B32" s="378" t="s">
        <v>170</v>
      </c>
      <c r="C32" s="350"/>
      <c r="D32" s="350"/>
      <c r="E32" s="350"/>
      <c r="F32" s="350"/>
      <c r="G32" s="350"/>
      <c r="H32" s="350"/>
      <c r="I32" s="350"/>
      <c r="J32" s="350"/>
      <c r="K32" s="351"/>
      <c r="L32" s="351"/>
      <c r="M32" s="628"/>
      <c r="N32" s="629"/>
    </row>
    <row r="33" spans="1:14" x14ac:dyDescent="0.2">
      <c r="A33" s="350"/>
      <c r="B33" s="373" t="s">
        <v>45</v>
      </c>
      <c r="C33" s="350"/>
      <c r="D33" s="350"/>
      <c r="E33" s="350"/>
      <c r="F33" s="350"/>
      <c r="G33" s="350"/>
      <c r="H33" s="350"/>
      <c r="I33" s="350"/>
      <c r="J33" s="350"/>
      <c r="K33" s="351"/>
      <c r="L33" s="351"/>
      <c r="M33" s="628"/>
      <c r="N33" s="629"/>
    </row>
    <row r="34" spans="1:14" ht="6" customHeight="1" x14ac:dyDescent="0.2">
      <c r="A34" s="350"/>
      <c r="B34" s="373"/>
      <c r="C34" s="350"/>
      <c r="D34" s="350"/>
      <c r="E34" s="350"/>
      <c r="F34" s="350"/>
      <c r="G34" s="350"/>
      <c r="H34" s="350"/>
      <c r="I34" s="350"/>
      <c r="J34" s="350"/>
      <c r="K34" s="351"/>
      <c r="L34" s="351"/>
      <c r="M34" s="628"/>
      <c r="N34" s="629"/>
    </row>
    <row r="35" spans="1:14" ht="26.25" customHeight="1" x14ac:dyDescent="0.2">
      <c r="A35" s="350"/>
      <c r="B35" s="381" t="s">
        <v>46</v>
      </c>
      <c r="C35" s="362"/>
      <c r="D35" s="362"/>
      <c r="E35" s="362"/>
      <c r="F35" s="362"/>
      <c r="G35" s="362"/>
      <c r="H35" s="643"/>
      <c r="I35" s="364" t="s">
        <v>171</v>
      </c>
      <c r="J35" s="364" t="s">
        <v>172</v>
      </c>
      <c r="K35" s="460"/>
      <c r="L35" s="384" t="s">
        <v>47</v>
      </c>
      <c r="M35" s="637" t="s">
        <v>455</v>
      </c>
      <c r="N35" s="637" t="s">
        <v>5</v>
      </c>
    </row>
    <row r="36" spans="1:14" ht="7.5" customHeight="1" x14ac:dyDescent="0.2">
      <c r="A36" s="350"/>
      <c r="B36" s="385"/>
      <c r="C36" s="386"/>
      <c r="D36" s="386"/>
      <c r="E36" s="386"/>
      <c r="F36" s="386"/>
      <c r="G36" s="386"/>
      <c r="H36" s="461"/>
      <c r="I36" s="387"/>
      <c r="J36" s="387"/>
      <c r="K36" s="388"/>
      <c r="L36" s="387"/>
      <c r="M36" s="644"/>
      <c r="N36" s="644"/>
    </row>
    <row r="37" spans="1:14" x14ac:dyDescent="0.2">
      <c r="A37" s="350"/>
      <c r="B37" s="372" t="s">
        <v>48</v>
      </c>
      <c r="C37" s="350"/>
      <c r="D37" s="350"/>
      <c r="E37" s="350"/>
      <c r="F37" s="350"/>
      <c r="G37" s="350"/>
      <c r="H37" s="350"/>
      <c r="I37" s="350"/>
      <c r="J37" s="350"/>
      <c r="K37" s="351"/>
      <c r="L37" s="351"/>
      <c r="M37" s="628"/>
      <c r="N37" s="629"/>
    </row>
    <row r="38" spans="1:14" x14ac:dyDescent="0.2">
      <c r="A38" s="350"/>
      <c r="B38" s="378"/>
      <c r="C38" s="371" t="s">
        <v>49</v>
      </c>
      <c r="D38" s="350"/>
      <c r="E38" s="350"/>
      <c r="F38" s="350"/>
      <c r="G38" s="350"/>
      <c r="H38" s="594"/>
      <c r="I38" s="594"/>
      <c r="J38" s="594"/>
      <c r="K38" s="351"/>
      <c r="L38" s="351"/>
      <c r="M38" s="628"/>
      <c r="N38" s="628"/>
    </row>
    <row r="39" spans="1:14" x14ac:dyDescent="0.2">
      <c r="A39" s="350"/>
      <c r="B39" s="389"/>
      <c r="C39" s="1312" t="s">
        <v>673</v>
      </c>
      <c r="D39" s="1312"/>
      <c r="E39" s="1312"/>
      <c r="F39" s="1312"/>
      <c r="G39" s="1312"/>
      <c r="H39" s="1312"/>
      <c r="I39" s="510" t="s">
        <v>51</v>
      </c>
      <c r="J39" s="510" t="s">
        <v>51</v>
      </c>
      <c r="K39" s="502"/>
      <c r="L39" s="505">
        <v>612773</v>
      </c>
      <c r="M39" s="673" t="s">
        <v>52</v>
      </c>
      <c r="N39" s="673" t="s">
        <v>52</v>
      </c>
    </row>
    <row r="40" spans="1:14" x14ac:dyDescent="0.2">
      <c r="A40" s="350"/>
      <c r="B40" s="389"/>
      <c r="C40" s="1312" t="s">
        <v>1465</v>
      </c>
      <c r="D40" s="1312"/>
      <c r="E40" s="1312"/>
      <c r="F40" s="1312"/>
      <c r="G40" s="1312"/>
      <c r="H40" s="1312"/>
      <c r="I40" s="510" t="s">
        <v>51</v>
      </c>
      <c r="J40" s="510" t="s">
        <v>51</v>
      </c>
      <c r="K40" s="502"/>
      <c r="L40" s="505" t="s">
        <v>1466</v>
      </c>
      <c r="M40" s="673">
        <f>N40*0.7</f>
        <v>11.899999999999999</v>
      </c>
      <c r="N40" s="673">
        <v>17</v>
      </c>
    </row>
    <row r="41" spans="1:14" x14ac:dyDescent="0.2">
      <c r="A41" s="350"/>
      <c r="B41" s="389"/>
      <c r="C41" s="1312" t="s">
        <v>674</v>
      </c>
      <c r="D41" s="1312"/>
      <c r="E41" s="1312"/>
      <c r="F41" s="1312"/>
      <c r="G41" s="1312"/>
      <c r="H41" s="1312"/>
      <c r="I41" s="510" t="s">
        <v>51</v>
      </c>
      <c r="J41" s="510" t="s">
        <v>51</v>
      </c>
      <c r="K41" s="502"/>
      <c r="L41" s="505" t="s">
        <v>675</v>
      </c>
      <c r="M41" s="673">
        <f>N41*0.7</f>
        <v>194.6</v>
      </c>
      <c r="N41" s="673">
        <v>278</v>
      </c>
    </row>
    <row r="42" spans="1:14" x14ac:dyDescent="0.2">
      <c r="A42" s="350"/>
      <c r="B42" s="373"/>
      <c r="C42" s="666"/>
      <c r="D42" s="603"/>
      <c r="E42" s="603"/>
      <c r="F42" s="603"/>
      <c r="G42" s="603"/>
      <c r="H42" s="604"/>
      <c r="I42" s="604"/>
      <c r="J42" s="604"/>
      <c r="K42" s="502"/>
      <c r="L42" s="502"/>
      <c r="M42" s="653"/>
      <c r="N42" s="653"/>
    </row>
    <row r="43" spans="1:14" x14ac:dyDescent="0.2">
      <c r="A43" s="350"/>
      <c r="B43" s="378"/>
      <c r="C43" s="671" t="s">
        <v>54</v>
      </c>
      <c r="D43" s="603"/>
      <c r="E43" s="603"/>
      <c r="F43" s="603"/>
      <c r="G43" s="603"/>
      <c r="H43" s="604"/>
      <c r="I43" s="604"/>
      <c r="J43" s="604"/>
      <c r="K43" s="502"/>
      <c r="L43" s="502"/>
      <c r="M43" s="653"/>
      <c r="N43" s="653"/>
    </row>
    <row r="44" spans="1:14" x14ac:dyDescent="0.2">
      <c r="A44" s="350"/>
      <c r="B44" s="389"/>
      <c r="C44" s="1312" t="s">
        <v>673</v>
      </c>
      <c r="D44" s="1312"/>
      <c r="E44" s="1312"/>
      <c r="F44" s="1312"/>
      <c r="G44" s="1312"/>
      <c r="H44" s="1312"/>
      <c r="I44" s="510" t="s">
        <v>51</v>
      </c>
      <c r="J44" s="510" t="s">
        <v>51</v>
      </c>
      <c r="K44" s="502"/>
      <c r="L44" s="505">
        <v>612774</v>
      </c>
      <c r="M44" s="673" t="s">
        <v>52</v>
      </c>
      <c r="N44" s="673" t="s">
        <v>52</v>
      </c>
    </row>
    <row r="45" spans="1:14" x14ac:dyDescent="0.2">
      <c r="A45" s="350"/>
      <c r="B45" s="389"/>
      <c r="C45" s="1312" t="s">
        <v>1465</v>
      </c>
      <c r="D45" s="1312"/>
      <c r="E45" s="1312"/>
      <c r="F45" s="1312"/>
      <c r="G45" s="1312"/>
      <c r="H45" s="1312"/>
      <c r="I45" s="510" t="s">
        <v>51</v>
      </c>
      <c r="J45" s="510" t="s">
        <v>51</v>
      </c>
      <c r="K45" s="502"/>
      <c r="L45" s="505" t="s">
        <v>1467</v>
      </c>
      <c r="M45" s="673">
        <f>N45*0.7</f>
        <v>11.899999999999999</v>
      </c>
      <c r="N45" s="673">
        <v>17</v>
      </c>
    </row>
    <row r="46" spans="1:14" x14ac:dyDescent="0.2">
      <c r="A46" s="350"/>
      <c r="B46" s="373"/>
      <c r="C46" s="1312" t="s">
        <v>674</v>
      </c>
      <c r="D46" s="1312"/>
      <c r="E46" s="1312"/>
      <c r="F46" s="1312"/>
      <c r="G46" s="1312"/>
      <c r="H46" s="1312"/>
      <c r="I46" s="510" t="s">
        <v>51</v>
      </c>
      <c r="J46" s="510" t="s">
        <v>51</v>
      </c>
      <c r="K46" s="502"/>
      <c r="L46" s="505" t="s">
        <v>676</v>
      </c>
      <c r="M46" s="673">
        <f>N46*0.7</f>
        <v>194.6</v>
      </c>
      <c r="N46" s="673">
        <v>278</v>
      </c>
    </row>
    <row r="47" spans="1:14" x14ac:dyDescent="0.2">
      <c r="A47" s="350"/>
      <c r="B47" s="373"/>
      <c r="C47" s="666"/>
      <c r="D47" s="603"/>
      <c r="E47" s="603"/>
      <c r="F47" s="603"/>
      <c r="G47" s="603"/>
      <c r="H47" s="604"/>
      <c r="I47" s="604"/>
      <c r="J47" s="604"/>
      <c r="K47" s="502"/>
      <c r="L47" s="502"/>
      <c r="M47" s="653"/>
      <c r="N47" s="653"/>
    </row>
    <row r="48" spans="1:14" x14ac:dyDescent="0.2">
      <c r="A48" s="350"/>
      <c r="B48" s="378"/>
      <c r="C48" s="671" t="s">
        <v>56</v>
      </c>
      <c r="D48" s="603"/>
      <c r="E48" s="603"/>
      <c r="F48" s="603"/>
      <c r="G48" s="603"/>
      <c r="H48" s="604"/>
      <c r="I48" s="604"/>
      <c r="J48" s="604"/>
      <c r="K48" s="502"/>
      <c r="L48" s="502"/>
      <c r="M48" s="653"/>
      <c r="N48" s="653"/>
    </row>
    <row r="49" spans="1:14" x14ac:dyDescent="0.2">
      <c r="A49" s="350"/>
      <c r="B49" s="389"/>
      <c r="C49" s="1375" t="s">
        <v>638</v>
      </c>
      <c r="D49" s="1375"/>
      <c r="E49" s="1375"/>
      <c r="F49" s="1375"/>
      <c r="G49" s="1375"/>
      <c r="H49" s="1375"/>
      <c r="I49" s="510" t="s">
        <v>51</v>
      </c>
      <c r="J49" s="510" t="s">
        <v>51</v>
      </c>
      <c r="K49" s="502"/>
      <c r="L49" s="505">
        <v>611322</v>
      </c>
      <c r="M49" s="673">
        <f>N49*0.7</f>
        <v>32.199999999999996</v>
      </c>
      <c r="N49" s="673">
        <v>46</v>
      </c>
    </row>
    <row r="50" spans="1:14" x14ac:dyDescent="0.2">
      <c r="A50" s="350"/>
      <c r="B50" s="389"/>
      <c r="C50" s="1375" t="s">
        <v>639</v>
      </c>
      <c r="D50" s="1375"/>
      <c r="E50" s="1375"/>
      <c r="F50" s="1375"/>
      <c r="G50" s="1375"/>
      <c r="H50" s="1375"/>
      <c r="I50" s="510" t="s">
        <v>51</v>
      </c>
      <c r="J50" s="510" t="s">
        <v>51</v>
      </c>
      <c r="K50" s="502"/>
      <c r="L50" s="505">
        <v>607095</v>
      </c>
      <c r="M50" s="673">
        <f>N50*0.7</f>
        <v>32.199999999999996</v>
      </c>
      <c r="N50" s="673">
        <v>46</v>
      </c>
    </row>
    <row r="51" spans="1:14" x14ac:dyDescent="0.2">
      <c r="A51" s="350"/>
      <c r="B51" s="389"/>
      <c r="C51" s="1375" t="s">
        <v>1468</v>
      </c>
      <c r="D51" s="1375"/>
      <c r="E51" s="1375"/>
      <c r="F51" s="1375"/>
      <c r="G51" s="1375"/>
      <c r="H51" s="1375"/>
      <c r="I51" s="510" t="s">
        <v>51</v>
      </c>
      <c r="J51" s="510" t="s">
        <v>51</v>
      </c>
      <c r="K51" s="502"/>
      <c r="L51" s="505" t="s">
        <v>1470</v>
      </c>
      <c r="M51" s="673" t="s">
        <v>52</v>
      </c>
      <c r="N51" s="673" t="s">
        <v>1469</v>
      </c>
    </row>
    <row r="52" spans="1:14" x14ac:dyDescent="0.2">
      <c r="A52" s="350"/>
      <c r="B52" s="391"/>
      <c r="C52" s="667"/>
      <c r="D52" s="667"/>
      <c r="E52" s="667"/>
      <c r="F52" s="667"/>
      <c r="G52" s="667"/>
      <c r="H52" s="667"/>
      <c r="I52" s="667"/>
      <c r="J52" s="667"/>
      <c r="K52" s="669"/>
      <c r="L52" s="669"/>
      <c r="M52" s="670"/>
      <c r="N52" s="653"/>
    </row>
    <row r="53" spans="1:14" x14ac:dyDescent="0.2">
      <c r="A53" s="350"/>
      <c r="B53" s="394" t="s">
        <v>640</v>
      </c>
      <c r="C53" s="678"/>
      <c r="D53" s="678"/>
      <c r="E53" s="678"/>
      <c r="F53" s="678"/>
      <c r="G53" s="678"/>
      <c r="H53" s="678"/>
      <c r="I53" s="678"/>
      <c r="J53" s="678"/>
      <c r="K53" s="534"/>
      <c r="L53" s="534"/>
      <c r="M53" s="679"/>
      <c r="N53" s="680"/>
    </row>
    <row r="54" spans="1:14" x14ac:dyDescent="0.2">
      <c r="A54" s="350"/>
      <c r="B54" s="378"/>
      <c r="C54" s="671" t="s">
        <v>61</v>
      </c>
      <c r="D54" s="603"/>
      <c r="E54" s="603"/>
      <c r="F54" s="603"/>
      <c r="G54" s="603"/>
      <c r="H54" s="604"/>
      <c r="I54" s="604"/>
      <c r="J54" s="604"/>
      <c r="K54" s="502"/>
      <c r="L54" s="502"/>
      <c r="M54" s="653"/>
      <c r="N54" s="653"/>
    </row>
    <row r="55" spans="1:14" x14ac:dyDescent="0.2">
      <c r="A55" s="350"/>
      <c r="B55" s="373"/>
      <c r="C55" s="1426" t="s">
        <v>677</v>
      </c>
      <c r="D55" s="1426"/>
      <c r="E55" s="1426"/>
      <c r="F55" s="1426"/>
      <c r="G55" s="1426"/>
      <c r="H55" s="1426"/>
      <c r="I55" s="613" t="s">
        <v>51</v>
      </c>
      <c r="J55" s="613" t="s">
        <v>51</v>
      </c>
      <c r="K55" s="502"/>
      <c r="L55" s="685"/>
      <c r="M55" s="675" t="s">
        <v>52</v>
      </c>
      <c r="N55" s="675" t="s">
        <v>52</v>
      </c>
    </row>
    <row r="56" spans="1:14" x14ac:dyDescent="0.2">
      <c r="A56" s="350"/>
      <c r="B56" s="373"/>
      <c r="C56" s="1424" t="s">
        <v>678</v>
      </c>
      <c r="D56" s="1368"/>
      <c r="E56" s="1368"/>
      <c r="F56" s="1368"/>
      <c r="G56" s="1368"/>
      <c r="H56" s="1425"/>
      <c r="I56" s="1357" t="s">
        <v>51</v>
      </c>
      <c r="J56" s="1357" t="s">
        <v>51</v>
      </c>
      <c r="K56" s="502"/>
      <c r="L56" s="1427"/>
      <c r="M56" s="1416">
        <f>N56*0.7</f>
        <v>217</v>
      </c>
      <c r="N56" s="1416">
        <v>310</v>
      </c>
    </row>
    <row r="57" spans="1:14" x14ac:dyDescent="0.2">
      <c r="A57" s="350"/>
      <c r="B57" s="373"/>
      <c r="C57" s="1421" t="s">
        <v>1471</v>
      </c>
      <c r="D57" s="1422"/>
      <c r="E57" s="1422"/>
      <c r="F57" s="1422"/>
      <c r="G57" s="1422"/>
      <c r="H57" s="1423"/>
      <c r="I57" s="1417"/>
      <c r="J57" s="1417"/>
      <c r="K57" s="502"/>
      <c r="L57" s="1417"/>
      <c r="M57" s="1417"/>
      <c r="N57" s="1417"/>
    </row>
    <row r="58" spans="1:14" x14ac:dyDescent="0.2">
      <c r="A58" s="350"/>
      <c r="B58" s="373"/>
      <c r="C58" s="1411" t="s">
        <v>1472</v>
      </c>
      <c r="D58" s="1412"/>
      <c r="E58" s="1412"/>
      <c r="F58" s="1412"/>
      <c r="G58" s="1412"/>
      <c r="H58" s="1413"/>
      <c r="I58" s="1357" t="s">
        <v>51</v>
      </c>
      <c r="J58" s="1357" t="s">
        <v>51</v>
      </c>
      <c r="K58" s="502"/>
      <c r="L58" s="1428"/>
      <c r="M58" s="1416">
        <f>N58*0.7</f>
        <v>274.39999999999998</v>
      </c>
      <c r="N58" s="1416">
        <v>392</v>
      </c>
    </row>
    <row r="59" spans="1:14" ht="22.5" customHeight="1" x14ac:dyDescent="0.2">
      <c r="A59" s="350"/>
      <c r="B59" s="373"/>
      <c r="C59" s="1408" t="s">
        <v>1473</v>
      </c>
      <c r="D59" s="1409"/>
      <c r="E59" s="1409"/>
      <c r="F59" s="1409"/>
      <c r="G59" s="1409"/>
      <c r="H59" s="1410"/>
      <c r="I59" s="1417"/>
      <c r="J59" s="1417"/>
      <c r="K59" s="502"/>
      <c r="L59" s="1417"/>
      <c r="M59" s="1417"/>
      <c r="N59" s="1417"/>
    </row>
    <row r="60" spans="1:14" x14ac:dyDescent="0.2">
      <c r="A60" s="350"/>
      <c r="B60" s="373"/>
      <c r="C60" s="666"/>
      <c r="D60" s="603"/>
      <c r="E60" s="603"/>
      <c r="F60" s="603"/>
      <c r="G60" s="603"/>
      <c r="H60" s="604"/>
      <c r="I60" s="604"/>
      <c r="J60" s="604"/>
      <c r="K60" s="502"/>
      <c r="L60" s="502"/>
      <c r="M60" s="653"/>
      <c r="N60" s="653"/>
    </row>
    <row r="61" spans="1:14" x14ac:dyDescent="0.2">
      <c r="A61" s="350"/>
      <c r="B61" s="378"/>
      <c r="C61" s="671" t="s">
        <v>645</v>
      </c>
      <c r="D61" s="603"/>
      <c r="E61" s="603"/>
      <c r="F61" s="603"/>
      <c r="G61" s="603"/>
      <c r="H61" s="604"/>
      <c r="I61" s="604"/>
      <c r="J61" s="604"/>
      <c r="K61" s="502"/>
      <c r="L61" s="502"/>
      <c r="M61" s="653"/>
      <c r="N61" s="653"/>
    </row>
    <row r="62" spans="1:14" x14ac:dyDescent="0.2">
      <c r="A62" s="350"/>
      <c r="B62" s="373"/>
      <c r="C62" s="1312" t="s">
        <v>679</v>
      </c>
      <c r="D62" s="1312"/>
      <c r="E62" s="1312"/>
      <c r="F62" s="1312"/>
      <c r="G62" s="1312"/>
      <c r="H62" s="1312"/>
      <c r="I62" s="510" t="s">
        <v>51</v>
      </c>
      <c r="J62" s="510" t="s">
        <v>51</v>
      </c>
      <c r="K62" s="502"/>
      <c r="L62" s="505">
        <v>614733</v>
      </c>
      <c r="M62" s="673" t="s">
        <v>52</v>
      </c>
      <c r="N62" s="673" t="s">
        <v>52</v>
      </c>
    </row>
    <row r="63" spans="1:14" x14ac:dyDescent="0.2">
      <c r="A63" s="350"/>
      <c r="B63" s="373"/>
      <c r="C63" s="1312" t="s">
        <v>680</v>
      </c>
      <c r="D63" s="1312"/>
      <c r="E63" s="1312"/>
      <c r="F63" s="1312"/>
      <c r="G63" s="1312"/>
      <c r="H63" s="1312"/>
      <c r="I63" s="510" t="s">
        <v>51</v>
      </c>
      <c r="J63" s="510" t="s">
        <v>51</v>
      </c>
      <c r="K63" s="502"/>
      <c r="L63" s="505">
        <v>614734</v>
      </c>
      <c r="M63" s="673" t="s">
        <v>52</v>
      </c>
      <c r="N63" s="673" t="s">
        <v>52</v>
      </c>
    </row>
    <row r="64" spans="1:14" x14ac:dyDescent="0.2">
      <c r="A64" s="350"/>
      <c r="B64" s="373"/>
      <c r="C64" s="1312" t="s">
        <v>681</v>
      </c>
      <c r="D64" s="1312"/>
      <c r="E64" s="1312"/>
      <c r="F64" s="1312"/>
      <c r="G64" s="1312"/>
      <c r="H64" s="1312"/>
      <c r="I64" s="510" t="s">
        <v>51</v>
      </c>
      <c r="J64" s="510" t="s">
        <v>51</v>
      </c>
      <c r="K64" s="502"/>
      <c r="L64" s="505" t="s">
        <v>682</v>
      </c>
      <c r="M64" s="673">
        <f>N64*0.7</f>
        <v>173.6</v>
      </c>
      <c r="N64" s="673">
        <v>248</v>
      </c>
    </row>
    <row r="65" spans="1:14" x14ac:dyDescent="0.2">
      <c r="A65" s="350"/>
      <c r="B65" s="373"/>
      <c r="C65" s="1312" t="s">
        <v>683</v>
      </c>
      <c r="D65" s="1312"/>
      <c r="E65" s="1312"/>
      <c r="F65" s="1312"/>
      <c r="G65" s="1312"/>
      <c r="H65" s="1312"/>
      <c r="I65" s="510" t="s">
        <v>51</v>
      </c>
      <c r="J65" s="510" t="s">
        <v>51</v>
      </c>
      <c r="K65" s="502"/>
      <c r="L65" s="505" t="s">
        <v>684</v>
      </c>
      <c r="M65" s="673">
        <f>N65*0.7</f>
        <v>173.6</v>
      </c>
      <c r="N65" s="673">
        <v>248</v>
      </c>
    </row>
    <row r="66" spans="1:14" x14ac:dyDescent="0.2">
      <c r="A66" s="350"/>
      <c r="B66" s="373"/>
      <c r="C66" s="602"/>
      <c r="D66" s="603"/>
      <c r="E66" s="603"/>
      <c r="F66" s="603"/>
      <c r="G66" s="603"/>
      <c r="H66" s="604"/>
      <c r="I66" s="604"/>
      <c r="J66" s="604"/>
      <c r="K66" s="502"/>
      <c r="L66" s="502"/>
      <c r="M66" s="653"/>
      <c r="N66" s="653"/>
    </row>
    <row r="67" spans="1:14" x14ac:dyDescent="0.2">
      <c r="A67" s="350"/>
      <c r="B67" s="378" t="s">
        <v>170</v>
      </c>
      <c r="C67" s="592"/>
      <c r="D67" s="350"/>
      <c r="E67" s="350"/>
      <c r="F67" s="350"/>
      <c r="G67" s="350"/>
      <c r="H67" s="350"/>
      <c r="I67" s="350"/>
      <c r="J67" s="594"/>
      <c r="K67" s="351"/>
      <c r="L67" s="351"/>
      <c r="M67" s="628"/>
      <c r="N67" s="628"/>
    </row>
    <row r="68" spans="1:14" x14ac:dyDescent="0.2">
      <c r="A68" s="350"/>
      <c r="B68" s="373" t="s">
        <v>45</v>
      </c>
      <c r="C68" s="592"/>
      <c r="D68" s="350"/>
      <c r="E68" s="350"/>
      <c r="F68" s="350"/>
      <c r="G68" s="350"/>
      <c r="H68" s="350"/>
      <c r="I68" s="350"/>
      <c r="J68" s="594"/>
      <c r="K68" s="351"/>
      <c r="L68" s="351"/>
      <c r="M68" s="628"/>
      <c r="N68" s="628"/>
    </row>
    <row r="69" spans="1:14" x14ac:dyDescent="0.2">
      <c r="A69" s="350"/>
      <c r="B69" s="373"/>
      <c r="C69" s="592"/>
      <c r="D69" s="350"/>
      <c r="E69" s="350"/>
      <c r="F69" s="350"/>
      <c r="G69" s="350"/>
      <c r="H69" s="350"/>
      <c r="I69" s="350"/>
      <c r="J69" s="594"/>
      <c r="K69" s="351"/>
      <c r="L69" s="351"/>
      <c r="M69" s="628"/>
      <c r="N69" s="628"/>
    </row>
    <row r="70" spans="1:14" ht="30" customHeight="1" x14ac:dyDescent="0.2">
      <c r="A70" s="350"/>
      <c r="B70" s="381" t="s">
        <v>46</v>
      </c>
      <c r="C70" s="362"/>
      <c r="D70" s="362"/>
      <c r="E70" s="362"/>
      <c r="F70" s="362"/>
      <c r="G70" s="362"/>
      <c r="H70" s="643"/>
      <c r="I70" s="364" t="s">
        <v>171</v>
      </c>
      <c r="J70" s="364" t="s">
        <v>172</v>
      </c>
      <c r="K70" s="460"/>
      <c r="L70" s="364" t="s">
        <v>47</v>
      </c>
      <c r="M70" s="637" t="s">
        <v>455</v>
      </c>
      <c r="N70" s="637" t="s">
        <v>5</v>
      </c>
    </row>
    <row r="71" spans="1:14" x14ac:dyDescent="0.2">
      <c r="A71" s="350"/>
      <c r="B71" s="394" t="s">
        <v>81</v>
      </c>
      <c r="C71" s="386"/>
      <c r="D71" s="386"/>
      <c r="E71" s="386"/>
      <c r="F71" s="386"/>
      <c r="G71" s="386"/>
      <c r="H71" s="386"/>
      <c r="I71" s="386"/>
      <c r="J71" s="386"/>
      <c r="K71" s="395"/>
      <c r="L71" s="395"/>
      <c r="M71" s="647"/>
      <c r="N71" s="648"/>
    </row>
    <row r="72" spans="1:14" x14ac:dyDescent="0.2">
      <c r="A72" s="350"/>
      <c r="B72" s="373"/>
      <c r="C72" s="1312" t="s">
        <v>685</v>
      </c>
      <c r="D72" s="1312"/>
      <c r="E72" s="1312"/>
      <c r="F72" s="1312"/>
      <c r="G72" s="1312"/>
      <c r="H72" s="1312"/>
      <c r="I72" s="510"/>
      <c r="J72" s="510" t="s">
        <v>51</v>
      </c>
      <c r="K72" s="502"/>
      <c r="L72" s="505">
        <v>607691</v>
      </c>
      <c r="M72" s="673">
        <f>N72*0.7</f>
        <v>30.799999999999997</v>
      </c>
      <c r="N72" s="673">
        <v>44</v>
      </c>
    </row>
    <row r="73" spans="1:14" x14ac:dyDescent="0.2">
      <c r="A73" s="350"/>
      <c r="B73" s="389"/>
      <c r="C73" s="1312" t="s">
        <v>686</v>
      </c>
      <c r="D73" s="1312"/>
      <c r="E73" s="1312"/>
      <c r="F73" s="1312"/>
      <c r="G73" s="1312"/>
      <c r="H73" s="1312"/>
      <c r="I73" s="510"/>
      <c r="J73" s="510" t="s">
        <v>51</v>
      </c>
      <c r="K73" s="502"/>
      <c r="L73" s="505">
        <v>607693</v>
      </c>
      <c r="M73" s="673">
        <f>N73*0.7</f>
        <v>30.799999999999997</v>
      </c>
      <c r="N73" s="673">
        <v>44</v>
      </c>
    </row>
    <row r="74" spans="1:14" x14ac:dyDescent="0.2">
      <c r="A74" s="350"/>
      <c r="B74" s="389"/>
      <c r="C74" s="1312" t="s">
        <v>687</v>
      </c>
      <c r="D74" s="1312"/>
      <c r="E74" s="1312"/>
      <c r="F74" s="1312"/>
      <c r="G74" s="1312"/>
      <c r="H74" s="1312"/>
      <c r="I74" s="510" t="s">
        <v>51</v>
      </c>
      <c r="J74" s="510" t="s">
        <v>51</v>
      </c>
      <c r="K74" s="502"/>
      <c r="L74" s="505" t="s">
        <v>110</v>
      </c>
      <c r="M74" s="673">
        <f>N74*0.7</f>
        <v>47.271000000000001</v>
      </c>
      <c r="N74" s="673">
        <v>67.53</v>
      </c>
    </row>
    <row r="75" spans="1:14" x14ac:dyDescent="0.2">
      <c r="A75" s="350"/>
      <c r="B75" s="389"/>
      <c r="C75" s="1312" t="s">
        <v>111</v>
      </c>
      <c r="D75" s="1312"/>
      <c r="E75" s="1312"/>
      <c r="F75" s="1312"/>
      <c r="G75" s="1312"/>
      <c r="H75" s="1312"/>
      <c r="I75" s="510" t="s">
        <v>51</v>
      </c>
      <c r="J75" s="510" t="s">
        <v>51</v>
      </c>
      <c r="K75" s="502"/>
      <c r="L75" s="505" t="s">
        <v>155</v>
      </c>
      <c r="M75" s="673">
        <f>N75*0.7</f>
        <v>14.7</v>
      </c>
      <c r="N75" s="673">
        <v>21</v>
      </c>
    </row>
    <row r="76" spans="1:14" x14ac:dyDescent="0.2">
      <c r="A76" s="350"/>
      <c r="B76" s="389"/>
      <c r="C76" s="1312" t="s">
        <v>688</v>
      </c>
      <c r="D76" s="1312"/>
      <c r="E76" s="1312"/>
      <c r="F76" s="1312"/>
      <c r="G76" s="1312"/>
      <c r="H76" s="1312"/>
      <c r="I76" s="510" t="s">
        <v>51</v>
      </c>
      <c r="J76" s="510"/>
      <c r="K76" s="502"/>
      <c r="L76" s="505" t="s">
        <v>530</v>
      </c>
      <c r="M76" s="673">
        <f>N76*0.7</f>
        <v>23.799999999999997</v>
      </c>
      <c r="N76" s="673">
        <v>34</v>
      </c>
    </row>
    <row r="77" spans="1:14" x14ac:dyDescent="0.2">
      <c r="A77" s="350"/>
      <c r="B77" s="389"/>
      <c r="C77" s="602"/>
      <c r="D77" s="603"/>
      <c r="E77" s="603"/>
      <c r="F77" s="603"/>
      <c r="G77" s="603"/>
      <c r="H77" s="603"/>
      <c r="I77" s="604"/>
      <c r="J77" s="604"/>
      <c r="K77" s="502"/>
      <c r="L77" s="502"/>
      <c r="M77" s="653"/>
      <c r="N77" s="653"/>
    </row>
    <row r="78" spans="1:14" x14ac:dyDescent="0.2">
      <c r="A78" s="350"/>
      <c r="B78" s="394" t="s">
        <v>99</v>
      </c>
      <c r="C78" s="678"/>
      <c r="D78" s="678"/>
      <c r="E78" s="678"/>
      <c r="F78" s="678"/>
      <c r="G78" s="678"/>
      <c r="H78" s="678"/>
      <c r="I78" s="678"/>
      <c r="J78" s="678"/>
      <c r="K78" s="534"/>
      <c r="L78" s="534"/>
      <c r="M78" s="679"/>
      <c r="N78" s="680"/>
    </row>
    <row r="79" spans="1:14" x14ac:dyDescent="0.2">
      <c r="A79" s="350"/>
      <c r="B79" s="373"/>
      <c r="C79" s="1312" t="s">
        <v>689</v>
      </c>
      <c r="D79" s="1312"/>
      <c r="E79" s="1312"/>
      <c r="F79" s="1312"/>
      <c r="G79" s="1312"/>
      <c r="H79" s="1312"/>
      <c r="I79" s="510" t="s">
        <v>51</v>
      </c>
      <c r="J79" s="505"/>
      <c r="K79" s="502"/>
      <c r="L79" s="505">
        <v>613259</v>
      </c>
      <c r="M79" s="673" t="s">
        <v>52</v>
      </c>
      <c r="N79" s="673" t="s">
        <v>52</v>
      </c>
    </row>
    <row r="80" spans="1:14" x14ac:dyDescent="0.2">
      <c r="A80" s="350"/>
      <c r="B80" s="389"/>
      <c r="C80" s="1312" t="s">
        <v>690</v>
      </c>
      <c r="D80" s="1312"/>
      <c r="E80" s="1312"/>
      <c r="F80" s="1312"/>
      <c r="G80" s="1312"/>
      <c r="H80" s="1312"/>
      <c r="I80" s="510" t="s">
        <v>51</v>
      </c>
      <c r="J80" s="505"/>
      <c r="K80" s="502"/>
      <c r="L80" s="505">
        <v>613260</v>
      </c>
      <c r="M80" s="673" t="s">
        <v>52</v>
      </c>
      <c r="N80" s="673" t="s">
        <v>52</v>
      </c>
    </row>
    <row r="81" spans="1:14" x14ac:dyDescent="0.2">
      <c r="A81" s="350"/>
      <c r="B81" s="389"/>
      <c r="C81" s="1312" t="s">
        <v>691</v>
      </c>
      <c r="D81" s="1312"/>
      <c r="E81" s="1312"/>
      <c r="F81" s="1312"/>
      <c r="G81" s="1312"/>
      <c r="H81" s="1312"/>
      <c r="I81" s="510" t="s">
        <v>51</v>
      </c>
      <c r="J81" s="505"/>
      <c r="K81" s="502"/>
      <c r="L81" s="505">
        <v>613261</v>
      </c>
      <c r="M81" s="673" t="s">
        <v>52</v>
      </c>
      <c r="N81" s="673" t="s">
        <v>52</v>
      </c>
    </row>
    <row r="82" spans="1:14" x14ac:dyDescent="0.2">
      <c r="A82" s="350"/>
      <c r="B82" s="389"/>
      <c r="C82" s="1312" t="s">
        <v>692</v>
      </c>
      <c r="D82" s="1312"/>
      <c r="E82" s="1312"/>
      <c r="F82" s="1312"/>
      <c r="G82" s="1312"/>
      <c r="H82" s="1312"/>
      <c r="I82" s="510" t="s">
        <v>51</v>
      </c>
      <c r="J82" s="505"/>
      <c r="K82" s="502"/>
      <c r="L82" s="505">
        <v>614466</v>
      </c>
      <c r="M82" s="673" t="s">
        <v>52</v>
      </c>
      <c r="N82" s="673" t="s">
        <v>52</v>
      </c>
    </row>
    <row r="83" spans="1:14" x14ac:dyDescent="0.2">
      <c r="A83" s="350"/>
      <c r="B83" s="389"/>
      <c r="C83" s="1312" t="s">
        <v>693</v>
      </c>
      <c r="D83" s="1312"/>
      <c r="E83" s="1312"/>
      <c r="F83" s="1312"/>
      <c r="G83" s="1312"/>
      <c r="H83" s="1312"/>
      <c r="I83" s="510" t="s">
        <v>51</v>
      </c>
      <c r="J83" s="505"/>
      <c r="K83" s="502"/>
      <c r="L83" s="505">
        <v>605750</v>
      </c>
      <c r="M83" s="673" t="s">
        <v>52</v>
      </c>
      <c r="N83" s="673" t="s">
        <v>52</v>
      </c>
    </row>
    <row r="84" spans="1:14" x14ac:dyDescent="0.2">
      <c r="A84" s="350"/>
      <c r="B84" s="389"/>
      <c r="C84" s="1312" t="s">
        <v>694</v>
      </c>
      <c r="D84" s="1312"/>
      <c r="E84" s="1312"/>
      <c r="F84" s="1312"/>
      <c r="G84" s="1312"/>
      <c r="H84" s="1312"/>
      <c r="I84" s="510" t="s">
        <v>51</v>
      </c>
      <c r="J84" s="505"/>
      <c r="K84" s="502"/>
      <c r="L84" s="505">
        <v>606593</v>
      </c>
      <c r="M84" s="673" t="s">
        <v>52</v>
      </c>
      <c r="N84" s="673" t="s">
        <v>52</v>
      </c>
    </row>
    <row r="85" spans="1:14" x14ac:dyDescent="0.2">
      <c r="A85" s="350"/>
      <c r="B85" s="389"/>
      <c r="C85" s="1312" t="s">
        <v>695</v>
      </c>
      <c r="D85" s="1312"/>
      <c r="E85" s="1312"/>
      <c r="F85" s="1312"/>
      <c r="G85" s="1312"/>
      <c r="H85" s="1312"/>
      <c r="I85" s="510" t="s">
        <v>51</v>
      </c>
      <c r="J85" s="505"/>
      <c r="K85" s="502"/>
      <c r="L85" s="505">
        <v>606594</v>
      </c>
      <c r="M85" s="673">
        <f>N85*0.7</f>
        <v>37.799999999999997</v>
      </c>
      <c r="N85" s="673">
        <v>54</v>
      </c>
    </row>
    <row r="86" spans="1:14" x14ac:dyDescent="0.2">
      <c r="A86" s="350"/>
      <c r="B86" s="389"/>
      <c r="C86" s="1312" t="s">
        <v>696</v>
      </c>
      <c r="D86" s="1312"/>
      <c r="E86" s="1312"/>
      <c r="F86" s="1312"/>
      <c r="G86" s="1312"/>
      <c r="H86" s="1312"/>
      <c r="I86" s="510" t="s">
        <v>51</v>
      </c>
      <c r="J86" s="505"/>
      <c r="K86" s="502"/>
      <c r="L86" s="505">
        <v>611919</v>
      </c>
      <c r="M86" s="673">
        <v>130</v>
      </c>
      <c r="N86" s="673">
        <v>333</v>
      </c>
    </row>
    <row r="87" spans="1:14" x14ac:dyDescent="0.2">
      <c r="A87" s="350"/>
      <c r="B87" s="389"/>
      <c r="C87" s="1312" t="s">
        <v>697</v>
      </c>
      <c r="D87" s="1312"/>
      <c r="E87" s="1312"/>
      <c r="F87" s="1312"/>
      <c r="G87" s="1312"/>
      <c r="H87" s="1312"/>
      <c r="I87" s="510" t="s">
        <v>51</v>
      </c>
      <c r="J87" s="505"/>
      <c r="K87" s="502"/>
      <c r="L87" s="505">
        <v>611920</v>
      </c>
      <c r="M87" s="673">
        <v>164.45</v>
      </c>
      <c r="N87" s="673">
        <v>373</v>
      </c>
    </row>
    <row r="88" spans="1:14" x14ac:dyDescent="0.2">
      <c r="A88" s="350"/>
      <c r="B88" s="389"/>
      <c r="C88" s="1312" t="s">
        <v>92</v>
      </c>
      <c r="D88" s="1312"/>
      <c r="E88" s="1312"/>
      <c r="F88" s="1312"/>
      <c r="G88" s="1312"/>
      <c r="H88" s="1312"/>
      <c r="I88" s="510" t="s">
        <v>51</v>
      </c>
      <c r="J88" s="505"/>
      <c r="K88" s="502"/>
      <c r="L88" s="505" t="s">
        <v>698</v>
      </c>
      <c r="M88" s="673">
        <f t="shared" ref="M88:M94" si="0">N88*0.7</f>
        <v>63.699999999999996</v>
      </c>
      <c r="N88" s="673">
        <v>91</v>
      </c>
    </row>
    <row r="89" spans="1:14" x14ac:dyDescent="0.2">
      <c r="A89" s="350"/>
      <c r="B89" s="389"/>
      <c r="C89" s="1312" t="s">
        <v>101</v>
      </c>
      <c r="D89" s="1312"/>
      <c r="E89" s="1312"/>
      <c r="F89" s="1312"/>
      <c r="G89" s="1312"/>
      <c r="H89" s="1312"/>
      <c r="I89" s="510" t="s">
        <v>51</v>
      </c>
      <c r="J89" s="505"/>
      <c r="K89" s="502"/>
      <c r="L89" s="505" t="s">
        <v>102</v>
      </c>
      <c r="M89" s="673">
        <f t="shared" si="0"/>
        <v>49.699999999999996</v>
      </c>
      <c r="N89" s="673">
        <v>71</v>
      </c>
    </row>
    <row r="90" spans="1:14" x14ac:dyDescent="0.2">
      <c r="A90" s="350"/>
      <c r="B90" s="389"/>
      <c r="C90" s="1312" t="s">
        <v>699</v>
      </c>
      <c r="D90" s="1312"/>
      <c r="E90" s="1312"/>
      <c r="F90" s="1312"/>
      <c r="G90" s="1312"/>
      <c r="H90" s="1312"/>
      <c r="I90" s="510" t="s">
        <v>51</v>
      </c>
      <c r="J90" s="510"/>
      <c r="K90" s="502"/>
      <c r="L90" s="505" t="s">
        <v>97</v>
      </c>
      <c r="M90" s="673">
        <f t="shared" si="0"/>
        <v>37.099999999999994</v>
      </c>
      <c r="N90" s="673">
        <v>53</v>
      </c>
    </row>
    <row r="91" spans="1:14" x14ac:dyDescent="0.2">
      <c r="A91" s="350"/>
      <c r="B91" s="389"/>
      <c r="C91" s="1312" t="s">
        <v>700</v>
      </c>
      <c r="D91" s="1312"/>
      <c r="E91" s="1312"/>
      <c r="F91" s="1312"/>
      <c r="G91" s="1312"/>
      <c r="H91" s="1312"/>
      <c r="I91" s="510" t="s">
        <v>51</v>
      </c>
      <c r="J91" s="505"/>
      <c r="K91" s="502"/>
      <c r="L91" s="505">
        <v>613510</v>
      </c>
      <c r="M91" s="673">
        <f t="shared" si="0"/>
        <v>247.79999999999998</v>
      </c>
      <c r="N91" s="673">
        <v>354</v>
      </c>
    </row>
    <row r="92" spans="1:14" x14ac:dyDescent="0.2">
      <c r="A92" s="350"/>
      <c r="B92" s="389"/>
      <c r="C92" s="1312" t="s">
        <v>581</v>
      </c>
      <c r="D92" s="1312"/>
      <c r="E92" s="1312"/>
      <c r="F92" s="1312"/>
      <c r="G92" s="1312"/>
      <c r="H92" s="1312"/>
      <c r="I92" s="510"/>
      <c r="J92" s="510" t="s">
        <v>51</v>
      </c>
      <c r="K92" s="502"/>
      <c r="L92" s="505">
        <v>607243</v>
      </c>
      <c r="M92" s="673">
        <f t="shared" si="0"/>
        <v>33.599999999999994</v>
      </c>
      <c r="N92" s="673">
        <v>48</v>
      </c>
    </row>
    <row r="93" spans="1:14" x14ac:dyDescent="0.2">
      <c r="A93" s="350"/>
      <c r="B93" s="389"/>
      <c r="C93" s="1312" t="s">
        <v>701</v>
      </c>
      <c r="D93" s="1312"/>
      <c r="E93" s="1312"/>
      <c r="F93" s="1312"/>
      <c r="G93" s="1312"/>
      <c r="H93" s="1312"/>
      <c r="I93" s="510" t="s">
        <v>51</v>
      </c>
      <c r="J93" s="505"/>
      <c r="K93" s="502"/>
      <c r="L93" s="505">
        <v>613511</v>
      </c>
      <c r="M93" s="673">
        <f t="shared" si="0"/>
        <v>173.6</v>
      </c>
      <c r="N93" s="673">
        <v>248</v>
      </c>
    </row>
    <row r="94" spans="1:14" x14ac:dyDescent="0.2">
      <c r="A94" s="350"/>
      <c r="B94" s="389"/>
      <c r="C94" s="1312" t="s">
        <v>702</v>
      </c>
      <c r="D94" s="1312"/>
      <c r="E94" s="1312"/>
      <c r="F94" s="1312"/>
      <c r="G94" s="1312"/>
      <c r="H94" s="1312"/>
      <c r="I94" s="510" t="s">
        <v>51</v>
      </c>
      <c r="J94" s="505"/>
      <c r="K94" s="502"/>
      <c r="L94" s="505">
        <v>613512</v>
      </c>
      <c r="M94" s="673">
        <f t="shared" si="0"/>
        <v>173.6</v>
      </c>
      <c r="N94" s="673">
        <v>248</v>
      </c>
    </row>
    <row r="95" spans="1:14" x14ac:dyDescent="0.2">
      <c r="A95" s="350"/>
      <c r="B95" s="389"/>
      <c r="C95" s="1312" t="s">
        <v>703</v>
      </c>
      <c r="D95" s="1312"/>
      <c r="E95" s="1312"/>
      <c r="F95" s="1312"/>
      <c r="G95" s="1312"/>
      <c r="H95" s="1312"/>
      <c r="I95" s="510" t="s">
        <v>51</v>
      </c>
      <c r="J95" s="510" t="s">
        <v>51</v>
      </c>
      <c r="K95" s="502"/>
      <c r="L95" s="505" t="s">
        <v>704</v>
      </c>
      <c r="M95" s="673">
        <f t="shared" ref="M95:M97" si="1">N95*0.7</f>
        <v>200.2</v>
      </c>
      <c r="N95" s="673">
        <v>286</v>
      </c>
    </row>
    <row r="96" spans="1:14" x14ac:dyDescent="0.2">
      <c r="A96" s="350"/>
      <c r="B96" s="389"/>
      <c r="C96" s="1312" t="s">
        <v>705</v>
      </c>
      <c r="D96" s="1312"/>
      <c r="E96" s="1312"/>
      <c r="F96" s="1312"/>
      <c r="G96" s="1312"/>
      <c r="H96" s="1312"/>
      <c r="I96" s="510" t="s">
        <v>51</v>
      </c>
      <c r="J96" s="510"/>
      <c r="K96" s="502"/>
      <c r="L96" s="505">
        <v>614162</v>
      </c>
      <c r="M96" s="673">
        <f t="shared" si="1"/>
        <v>74.199999999999989</v>
      </c>
      <c r="N96" s="673">
        <v>106</v>
      </c>
    </row>
    <row r="97" spans="1:14" x14ac:dyDescent="0.2">
      <c r="A97" s="350"/>
      <c r="B97" s="389"/>
      <c r="C97" s="1312" t="s">
        <v>705</v>
      </c>
      <c r="D97" s="1312"/>
      <c r="E97" s="1312"/>
      <c r="F97" s="1312"/>
      <c r="G97" s="1312"/>
      <c r="H97" s="1312"/>
      <c r="I97" s="510"/>
      <c r="J97" s="510" t="s">
        <v>51</v>
      </c>
      <c r="K97" s="502"/>
      <c r="L97" s="505">
        <v>614168</v>
      </c>
      <c r="M97" s="673">
        <f t="shared" si="1"/>
        <v>74.199999999999989</v>
      </c>
      <c r="N97" s="673">
        <v>106</v>
      </c>
    </row>
    <row r="98" spans="1:14" x14ac:dyDescent="0.2">
      <c r="A98" s="350"/>
      <c r="B98" s="389"/>
      <c r="C98" s="592"/>
      <c r="D98" s="350"/>
      <c r="E98" s="350"/>
      <c r="F98" s="350"/>
      <c r="G98" s="350"/>
      <c r="H98" s="594"/>
      <c r="I98" s="594"/>
      <c r="J98" s="594"/>
      <c r="K98" s="351"/>
      <c r="L98" s="351"/>
      <c r="M98" s="628"/>
      <c r="N98" s="628"/>
    </row>
    <row r="99" spans="1:14" ht="22.8" x14ac:dyDescent="0.2">
      <c r="A99" s="350"/>
      <c r="B99" s="1372" t="s">
        <v>858</v>
      </c>
      <c r="C99" s="1373"/>
      <c r="D99" s="1373"/>
      <c r="E99" s="1373"/>
      <c r="F99" s="1373"/>
      <c r="G99" s="1373"/>
      <c r="H99" s="1374"/>
      <c r="I99" s="364" t="s">
        <v>171</v>
      </c>
      <c r="J99" s="364" t="s">
        <v>172</v>
      </c>
      <c r="K99" s="652"/>
      <c r="L99" s="364" t="s">
        <v>47</v>
      </c>
      <c r="M99" s="637" t="s">
        <v>455</v>
      </c>
      <c r="N99" s="637" t="s">
        <v>5</v>
      </c>
    </row>
    <row r="100" spans="1:14" x14ac:dyDescent="0.2">
      <c r="A100" s="350"/>
      <c r="B100" s="350"/>
      <c r="C100" s="350"/>
      <c r="D100" s="350"/>
      <c r="E100" s="350"/>
      <c r="F100" s="350"/>
      <c r="G100" s="350"/>
      <c r="H100" s="350"/>
      <c r="I100" s="350"/>
      <c r="J100" s="350"/>
      <c r="K100" s="351"/>
      <c r="L100" s="351"/>
      <c r="M100" s="628"/>
      <c r="N100" s="629"/>
    </row>
    <row r="101" spans="1:14" x14ac:dyDescent="0.2">
      <c r="A101" s="350"/>
      <c r="B101" s="372" t="s">
        <v>81</v>
      </c>
      <c r="C101" s="373"/>
      <c r="D101" s="350"/>
      <c r="E101" s="350"/>
      <c r="F101" s="350"/>
      <c r="G101" s="350"/>
      <c r="H101" s="350"/>
      <c r="I101" s="594"/>
      <c r="J101" s="350"/>
      <c r="K101" s="351"/>
      <c r="L101" s="351"/>
      <c r="M101" s="628"/>
      <c r="N101" s="629"/>
    </row>
    <row r="102" spans="1:14" x14ac:dyDescent="0.2">
      <c r="A102" s="350"/>
      <c r="B102" s="372"/>
      <c r="C102" s="1375" t="s">
        <v>706</v>
      </c>
      <c r="D102" s="1375"/>
      <c r="E102" s="1375"/>
      <c r="F102" s="1375"/>
      <c r="G102" s="1375"/>
      <c r="H102" s="1377"/>
      <c r="I102" s="510" t="s">
        <v>51</v>
      </c>
      <c r="J102" s="677"/>
      <c r="K102" s="502"/>
      <c r="L102" s="505">
        <v>614472</v>
      </c>
      <c r="M102" s="673">
        <f t="shared" ref="M102:M105" si="2">N102*0.7</f>
        <v>54.599999999999994</v>
      </c>
      <c r="N102" s="673">
        <v>78</v>
      </c>
    </row>
    <row r="103" spans="1:14" x14ac:dyDescent="0.2">
      <c r="A103" s="350"/>
      <c r="B103" s="372"/>
      <c r="C103" s="1312" t="s">
        <v>707</v>
      </c>
      <c r="D103" s="1312"/>
      <c r="E103" s="1312"/>
      <c r="F103" s="1312"/>
      <c r="G103" s="1312"/>
      <c r="H103" s="1366"/>
      <c r="I103" s="510" t="s">
        <v>51</v>
      </c>
      <c r="J103" s="677"/>
      <c r="K103" s="502"/>
      <c r="L103" s="505">
        <v>614521</v>
      </c>
      <c r="M103" s="673">
        <f t="shared" si="2"/>
        <v>54.599999999999994</v>
      </c>
      <c r="N103" s="673">
        <v>78</v>
      </c>
    </row>
    <row r="104" spans="1:14" x14ac:dyDescent="0.2">
      <c r="A104" s="350"/>
      <c r="B104" s="389"/>
      <c r="C104" s="1312" t="s">
        <v>708</v>
      </c>
      <c r="D104" s="1312"/>
      <c r="E104" s="1312"/>
      <c r="F104" s="1312"/>
      <c r="G104" s="1312"/>
      <c r="H104" s="1366"/>
      <c r="I104" s="510" t="s">
        <v>51</v>
      </c>
      <c r="J104" s="510" t="s">
        <v>51</v>
      </c>
      <c r="K104" s="502"/>
      <c r="L104" s="505" t="s">
        <v>198</v>
      </c>
      <c r="M104" s="673">
        <f t="shared" si="2"/>
        <v>29.4</v>
      </c>
      <c r="N104" s="673">
        <v>42</v>
      </c>
    </row>
    <row r="105" spans="1:14" x14ac:dyDescent="0.2">
      <c r="A105" s="350"/>
      <c r="B105" s="389"/>
      <c r="C105" s="1312" t="s">
        <v>709</v>
      </c>
      <c r="D105" s="1312"/>
      <c r="E105" s="1312"/>
      <c r="F105" s="1312"/>
      <c r="G105" s="1312"/>
      <c r="H105" s="1366"/>
      <c r="I105" s="510" t="s">
        <v>51</v>
      </c>
      <c r="J105" s="510"/>
      <c r="K105" s="502"/>
      <c r="L105" s="505">
        <v>613471</v>
      </c>
      <c r="M105" s="673">
        <f t="shared" si="2"/>
        <v>554.4</v>
      </c>
      <c r="N105" s="673">
        <v>792</v>
      </c>
    </row>
    <row r="106" spans="1:14" x14ac:dyDescent="0.2">
      <c r="A106" s="350"/>
      <c r="B106" s="391"/>
      <c r="C106" s="681"/>
      <c r="D106" s="667"/>
      <c r="E106" s="667"/>
      <c r="F106" s="667"/>
      <c r="G106" s="667"/>
      <c r="H106" s="668"/>
      <c r="I106" s="604"/>
      <c r="J106" s="668"/>
      <c r="K106" s="669"/>
      <c r="L106" s="669"/>
      <c r="M106" s="670"/>
      <c r="N106" s="682"/>
    </row>
    <row r="107" spans="1:14" x14ac:dyDescent="0.2">
      <c r="A107" s="350"/>
      <c r="B107" s="394" t="s">
        <v>120</v>
      </c>
      <c r="C107" s="683"/>
      <c r="D107" s="678"/>
      <c r="E107" s="678"/>
      <c r="F107" s="678"/>
      <c r="G107" s="678"/>
      <c r="H107" s="678"/>
      <c r="I107" s="678"/>
      <c r="J107" s="678"/>
      <c r="K107" s="534"/>
      <c r="L107" s="534"/>
      <c r="M107" s="679"/>
      <c r="N107" s="680"/>
    </row>
    <row r="108" spans="1:14" x14ac:dyDescent="0.2">
      <c r="A108" s="350"/>
      <c r="B108" s="350"/>
      <c r="C108" s="1312" t="s">
        <v>124</v>
      </c>
      <c r="D108" s="1312"/>
      <c r="E108" s="1312"/>
      <c r="F108" s="1312"/>
      <c r="G108" s="1312"/>
      <c r="H108" s="1366"/>
      <c r="I108" s="510" t="s">
        <v>51</v>
      </c>
      <c r="J108" s="510" t="s">
        <v>51</v>
      </c>
      <c r="K108" s="502"/>
      <c r="L108" s="505" t="s">
        <v>710</v>
      </c>
      <c r="M108" s="673">
        <f>N108*0.7</f>
        <v>305.89999999999998</v>
      </c>
      <c r="N108" s="673">
        <v>437</v>
      </c>
    </row>
    <row r="109" spans="1:14" x14ac:dyDescent="0.2">
      <c r="A109" s="350"/>
      <c r="B109" s="350"/>
      <c r="C109" s="1312" t="s">
        <v>499</v>
      </c>
      <c r="D109" s="1312"/>
      <c r="E109" s="1312"/>
      <c r="F109" s="1312"/>
      <c r="G109" s="1312"/>
      <c r="H109" s="1366"/>
      <c r="I109" s="510" t="s">
        <v>51</v>
      </c>
      <c r="J109" s="510" t="s">
        <v>51</v>
      </c>
      <c r="K109" s="502"/>
      <c r="L109" s="505">
        <v>602673</v>
      </c>
      <c r="M109" s="673">
        <f>N109*0.7</f>
        <v>305.89999999999998</v>
      </c>
      <c r="N109" s="673">
        <v>437</v>
      </c>
    </row>
    <row r="110" spans="1:14" x14ac:dyDescent="0.2">
      <c r="A110" s="350"/>
      <c r="B110" s="359"/>
      <c r="C110" s="1312" t="s">
        <v>711</v>
      </c>
      <c r="D110" s="1312"/>
      <c r="E110" s="1312"/>
      <c r="F110" s="1312"/>
      <c r="G110" s="1312"/>
      <c r="H110" s="1366"/>
      <c r="I110" s="510" t="s">
        <v>51</v>
      </c>
      <c r="J110" s="510" t="s">
        <v>51</v>
      </c>
      <c r="K110" s="502"/>
      <c r="L110" s="505" t="s">
        <v>712</v>
      </c>
      <c r="M110" s="673">
        <f>N110*0.7</f>
        <v>259</v>
      </c>
      <c r="N110" s="673">
        <v>370</v>
      </c>
    </row>
    <row r="111" spans="1:14" x14ac:dyDescent="0.2">
      <c r="A111" s="350"/>
      <c r="B111" s="359"/>
      <c r="C111" s="1312" t="s">
        <v>713</v>
      </c>
      <c r="D111" s="1312"/>
      <c r="E111" s="1312"/>
      <c r="F111" s="1312"/>
      <c r="G111" s="1312"/>
      <c r="H111" s="1366"/>
      <c r="I111" s="510" t="s">
        <v>51</v>
      </c>
      <c r="J111" s="510" t="s">
        <v>51</v>
      </c>
      <c r="K111" s="502"/>
      <c r="L111" s="505" t="s">
        <v>714</v>
      </c>
      <c r="M111" s="673">
        <f>N111*0.7</f>
        <v>105</v>
      </c>
      <c r="N111" s="673">
        <v>150</v>
      </c>
    </row>
    <row r="112" spans="1:14" x14ac:dyDescent="0.2">
      <c r="A112" s="350"/>
      <c r="B112" s="359"/>
      <c r="C112" s="1312" t="s">
        <v>121</v>
      </c>
      <c r="D112" s="1312"/>
      <c r="E112" s="1312"/>
      <c r="F112" s="1312"/>
      <c r="G112" s="1312"/>
      <c r="H112" s="1366"/>
      <c r="I112" s="510" t="s">
        <v>51</v>
      </c>
      <c r="J112" s="510" t="s">
        <v>51</v>
      </c>
      <c r="K112" s="502"/>
      <c r="L112" s="505" t="s">
        <v>715</v>
      </c>
      <c r="M112" s="673">
        <f>N112*0.7</f>
        <v>89.6</v>
      </c>
      <c r="N112" s="673">
        <v>128</v>
      </c>
    </row>
    <row r="113" spans="1:14" x14ac:dyDescent="0.2">
      <c r="A113" s="350"/>
      <c r="B113" s="359"/>
      <c r="C113" s="620"/>
      <c r="D113" s="620"/>
      <c r="E113" s="620"/>
      <c r="F113" s="620"/>
      <c r="G113" s="620"/>
      <c r="H113" s="620"/>
      <c r="I113" s="604"/>
      <c r="J113" s="604"/>
      <c r="K113" s="502"/>
      <c r="L113" s="502"/>
      <c r="M113" s="653"/>
      <c r="N113" s="653"/>
    </row>
    <row r="114" spans="1:14" ht="25.5" customHeight="1" x14ac:dyDescent="0.2">
      <c r="A114" s="350"/>
      <c r="B114" s="381" t="s">
        <v>399</v>
      </c>
      <c r="C114" s="362"/>
      <c r="D114" s="362"/>
      <c r="E114" s="362"/>
      <c r="F114" s="362"/>
      <c r="G114" s="362"/>
      <c r="H114" s="643"/>
      <c r="I114" s="696" t="s">
        <v>171</v>
      </c>
      <c r="J114" s="364" t="s">
        <v>172</v>
      </c>
      <c r="K114" s="652"/>
      <c r="L114" s="364" t="s">
        <v>47</v>
      </c>
      <c r="M114" s="637" t="s">
        <v>455</v>
      </c>
      <c r="N114" s="637" t="s">
        <v>5</v>
      </c>
    </row>
    <row r="115" spans="1:14" s="658" customFormat="1" ht="12.75" customHeight="1" x14ac:dyDescent="0.2">
      <c r="A115" s="603"/>
      <c r="B115" s="690"/>
      <c r="C115" s="694" t="s">
        <v>720</v>
      </c>
      <c r="D115" s="515"/>
      <c r="E115" s="515"/>
      <c r="F115" s="515"/>
      <c r="G115" s="515"/>
      <c r="H115" s="691"/>
      <c r="I115" s="692"/>
      <c r="J115" s="692"/>
      <c r="K115" s="503"/>
      <c r="L115" s="692"/>
      <c r="M115" s="693"/>
      <c r="N115" s="693"/>
    </row>
    <row r="116" spans="1:14" x14ac:dyDescent="0.2">
      <c r="A116" s="350"/>
      <c r="B116" s="359"/>
      <c r="C116" s="1420" t="s">
        <v>604</v>
      </c>
      <c r="D116" s="1420"/>
      <c r="E116" s="1420"/>
      <c r="F116" s="1420"/>
      <c r="G116" s="1420"/>
      <c r="H116" s="1420"/>
      <c r="I116" s="505" t="s">
        <v>51</v>
      </c>
      <c r="J116" s="505" t="s">
        <v>51</v>
      </c>
      <c r="K116" s="456"/>
      <c r="L116" s="496">
        <v>4257</v>
      </c>
      <c r="M116" s="673">
        <f t="shared" ref="M116:M119" si="3">N116*0.7</f>
        <v>686.69999999999993</v>
      </c>
      <c r="N116" s="688">
        <v>981</v>
      </c>
    </row>
    <row r="117" spans="1:14" x14ac:dyDescent="0.2">
      <c r="A117" s="350"/>
      <c r="B117" s="359"/>
      <c r="C117" s="1420" t="s">
        <v>608</v>
      </c>
      <c r="D117" s="1420"/>
      <c r="E117" s="1420"/>
      <c r="F117" s="1420"/>
      <c r="G117" s="1420"/>
      <c r="H117" s="1420"/>
      <c r="I117" s="505" t="s">
        <v>51</v>
      </c>
      <c r="J117" s="689"/>
      <c r="K117" s="456"/>
      <c r="L117" s="496">
        <v>3502</v>
      </c>
      <c r="M117" s="673">
        <f t="shared" si="3"/>
        <v>481.59999999999997</v>
      </c>
      <c r="N117" s="688">
        <v>688</v>
      </c>
    </row>
    <row r="118" spans="1:14" x14ac:dyDescent="0.2">
      <c r="A118" s="350"/>
      <c r="B118" s="359"/>
      <c r="C118" s="1420" t="s">
        <v>584</v>
      </c>
      <c r="D118" s="1420"/>
      <c r="E118" s="1420"/>
      <c r="F118" s="1420"/>
      <c r="G118" s="1420"/>
      <c r="H118" s="1420"/>
      <c r="I118" s="505" t="s">
        <v>51</v>
      </c>
      <c r="J118" s="505" t="s">
        <v>51</v>
      </c>
      <c r="K118" s="456"/>
      <c r="L118" s="496" t="s">
        <v>582</v>
      </c>
      <c r="M118" s="673">
        <f t="shared" si="3"/>
        <v>378</v>
      </c>
      <c r="N118" s="688">
        <v>540</v>
      </c>
    </row>
    <row r="119" spans="1:14" x14ac:dyDescent="0.2">
      <c r="A119" s="350"/>
      <c r="B119" s="359"/>
      <c r="C119" s="1420" t="s">
        <v>719</v>
      </c>
      <c r="D119" s="1420"/>
      <c r="E119" s="1420"/>
      <c r="F119" s="1420"/>
      <c r="G119" s="1420"/>
      <c r="H119" s="1420"/>
      <c r="I119" s="505" t="s">
        <v>51</v>
      </c>
      <c r="J119" s="505" t="s">
        <v>51</v>
      </c>
      <c r="K119" s="456"/>
      <c r="L119" s="496">
        <v>4815</v>
      </c>
      <c r="M119" s="673">
        <f t="shared" si="3"/>
        <v>94.5</v>
      </c>
      <c r="N119" s="688">
        <v>135</v>
      </c>
    </row>
    <row r="120" spans="1:14" x14ac:dyDescent="0.2">
      <c r="A120" s="350"/>
      <c r="B120" s="359"/>
      <c r="C120" s="374"/>
      <c r="D120" s="374"/>
      <c r="E120" s="374"/>
      <c r="F120" s="374"/>
      <c r="G120" s="374"/>
      <c r="H120" s="374"/>
      <c r="I120" s="502"/>
      <c r="J120" s="502"/>
      <c r="K120" s="456"/>
      <c r="L120" s="351"/>
      <c r="M120" s="628"/>
      <c r="N120" s="695"/>
    </row>
    <row r="121" spans="1:14" s="664" customFormat="1" x14ac:dyDescent="0.2">
      <c r="A121" s="350"/>
      <c r="B121" s="453" t="s">
        <v>662</v>
      </c>
      <c r="C121" s="454"/>
      <c r="D121" s="457"/>
      <c r="E121" s="455"/>
      <c r="F121" s="455"/>
      <c r="G121" s="455"/>
      <c r="H121" s="455"/>
      <c r="I121" s="455"/>
      <c r="J121" s="455"/>
      <c r="K121" s="456"/>
      <c r="L121" s="359"/>
      <c r="M121" s="633"/>
      <c r="N121" s="657"/>
    </row>
    <row r="122" spans="1:14" s="664" customFormat="1" x14ac:dyDescent="0.2">
      <c r="A122" s="350"/>
      <c r="B122" s="453" t="s">
        <v>452</v>
      </c>
      <c r="C122" s="355"/>
      <c r="D122" s="457"/>
      <c r="E122" s="455"/>
      <c r="F122" s="455"/>
      <c r="G122" s="455"/>
      <c r="H122" s="455"/>
      <c r="I122" s="455"/>
      <c r="J122" s="455"/>
      <c r="K122" s="456"/>
      <c r="L122" s="359"/>
      <c r="M122" s="633"/>
      <c r="N122" s="657"/>
    </row>
    <row r="123" spans="1:14" s="664" customFormat="1" x14ac:dyDescent="0.2">
      <c r="A123" s="350"/>
      <c r="B123" s="453"/>
      <c r="C123" s="454"/>
      <c r="D123" s="457"/>
      <c r="E123" s="359"/>
      <c r="F123" s="359"/>
      <c r="G123" s="359"/>
      <c r="H123" s="359"/>
      <c r="I123" s="359"/>
      <c r="J123" s="359"/>
      <c r="K123" s="357"/>
      <c r="L123" s="359"/>
      <c r="M123" s="633"/>
      <c r="N123" s="657"/>
    </row>
    <row r="124" spans="1:14" s="664" customFormat="1" ht="13.8" x14ac:dyDescent="0.25">
      <c r="A124" s="350"/>
      <c r="B124" s="359"/>
      <c r="C124" s="458" t="s">
        <v>503</v>
      </c>
      <c r="D124" s="457"/>
      <c r="E124" s="359"/>
      <c r="F124" s="359"/>
      <c r="G124" s="359"/>
      <c r="H124" s="359"/>
      <c r="I124" s="359"/>
      <c r="J124" s="359"/>
      <c r="K124" s="357"/>
      <c r="L124" s="359"/>
      <c r="M124" s="633"/>
      <c r="N124" s="657"/>
    </row>
    <row r="125" spans="1:14" s="664" customFormat="1" x14ac:dyDescent="0.2">
      <c r="A125" s="350"/>
      <c r="B125" s="453"/>
      <c r="C125" s="454"/>
      <c r="D125" s="455"/>
      <c r="E125" s="359"/>
      <c r="F125" s="359"/>
      <c r="G125" s="359"/>
      <c r="H125" s="359"/>
      <c r="I125" s="359"/>
      <c r="J125" s="359"/>
      <c r="K125" s="357"/>
      <c r="L125" s="357"/>
      <c r="M125" s="633"/>
      <c r="N125" s="657"/>
    </row>
    <row r="126" spans="1:14" s="664" customFormat="1" x14ac:dyDescent="0.2">
      <c r="A126" s="350"/>
      <c r="B126" s="453" t="s">
        <v>504</v>
      </c>
      <c r="C126" s="454"/>
      <c r="D126" s="455"/>
      <c r="E126" s="359"/>
      <c r="F126" s="359"/>
      <c r="G126" s="359"/>
      <c r="H126" s="359"/>
      <c r="I126" s="359"/>
      <c r="J126" s="359"/>
      <c r="K126" s="357"/>
      <c r="L126" s="357"/>
      <c r="M126" s="633"/>
      <c r="N126" s="657"/>
    </row>
    <row r="127" spans="1:14" s="664" customFormat="1" x14ac:dyDescent="0.2">
      <c r="A127" s="350"/>
      <c r="B127" s="453" t="s">
        <v>505</v>
      </c>
      <c r="C127" s="454"/>
      <c r="D127" s="359"/>
      <c r="E127" s="359"/>
      <c r="F127" s="359"/>
      <c r="G127" s="359"/>
      <c r="H127" s="359"/>
      <c r="I127" s="359"/>
      <c r="J127" s="359"/>
      <c r="K127" s="357"/>
      <c r="L127" s="357"/>
      <c r="M127" s="633"/>
      <c r="N127" s="657"/>
    </row>
    <row r="128" spans="1:14" s="664" customFormat="1" x14ac:dyDescent="0.2">
      <c r="A128" s="350"/>
      <c r="B128" s="359"/>
      <c r="C128" s="359"/>
      <c r="D128" s="359"/>
      <c r="E128" s="359"/>
      <c r="F128" s="359"/>
      <c r="G128" s="359"/>
      <c r="H128" s="359"/>
      <c r="I128" s="359"/>
      <c r="J128" s="359"/>
      <c r="K128" s="357"/>
      <c r="L128" s="357"/>
      <c r="M128" s="633"/>
      <c r="N128" s="657"/>
    </row>
    <row r="129" spans="1:14" s="664" customFormat="1" x14ac:dyDescent="0.2">
      <c r="A129" s="350"/>
      <c r="B129" s="359"/>
      <c r="C129" s="359"/>
      <c r="D129" s="359"/>
      <c r="E129" s="359"/>
      <c r="F129" s="359"/>
      <c r="G129" s="359"/>
      <c r="H129" s="359"/>
      <c r="I129" s="359"/>
      <c r="J129" s="359"/>
      <c r="K129" s="357"/>
      <c r="L129" s="357"/>
      <c r="M129" s="633"/>
      <c r="N129" s="657"/>
    </row>
    <row r="130" spans="1:14" s="664" customFormat="1" x14ac:dyDescent="0.2">
      <c r="A130" s="350"/>
      <c r="B130" s="359"/>
      <c r="C130" s="359"/>
      <c r="D130" s="359"/>
      <c r="E130" s="359"/>
      <c r="F130" s="359"/>
      <c r="G130" s="359"/>
      <c r="H130" s="359"/>
      <c r="I130" s="359"/>
      <c r="J130" s="359"/>
      <c r="K130" s="357"/>
      <c r="L130" s="357"/>
      <c r="M130" s="633"/>
      <c r="N130" s="657"/>
    </row>
    <row r="131" spans="1:14" s="664" customFormat="1" x14ac:dyDescent="0.2">
      <c r="A131" s="350"/>
      <c r="B131" s="359"/>
      <c r="C131" s="359"/>
      <c r="D131" s="359"/>
      <c r="E131" s="359"/>
      <c r="F131" s="359"/>
      <c r="G131" s="359"/>
      <c r="H131" s="359"/>
      <c r="I131" s="359"/>
      <c r="J131" s="359"/>
      <c r="K131" s="357"/>
      <c r="L131" s="357"/>
      <c r="M131" s="633"/>
      <c r="N131" s="657"/>
    </row>
    <row r="132" spans="1:14" s="664" customFormat="1" x14ac:dyDescent="0.2">
      <c r="A132" s="350"/>
      <c r="B132" s="359"/>
      <c r="C132" s="359"/>
      <c r="D132" s="359"/>
      <c r="E132" s="359"/>
      <c r="F132" s="359"/>
      <c r="G132" s="359"/>
      <c r="H132" s="359"/>
      <c r="I132" s="359"/>
      <c r="J132" s="359"/>
      <c r="K132" s="357"/>
      <c r="L132" s="357"/>
      <c r="M132" s="633"/>
      <c r="N132" s="657"/>
    </row>
    <row r="133" spans="1:14" s="664" customFormat="1" x14ac:dyDescent="0.2">
      <c r="A133" s="425"/>
      <c r="B133" s="353"/>
      <c r="C133" s="353"/>
      <c r="D133" s="353"/>
      <c r="E133" s="353"/>
      <c r="F133" s="353"/>
      <c r="G133" s="353"/>
      <c r="H133" s="353"/>
      <c r="I133" s="353"/>
      <c r="J133" s="353"/>
      <c r="K133" s="354"/>
      <c r="L133" s="354"/>
      <c r="M133" s="662"/>
      <c r="N133" s="663"/>
    </row>
    <row r="134" spans="1:14" s="664" customFormat="1" x14ac:dyDescent="0.2">
      <c r="A134" s="425"/>
      <c r="B134" s="353"/>
      <c r="C134" s="353"/>
      <c r="D134" s="353"/>
      <c r="E134" s="353"/>
      <c r="F134" s="353"/>
      <c r="G134" s="353"/>
      <c r="H134" s="353"/>
      <c r="I134" s="353"/>
      <c r="J134" s="353"/>
      <c r="K134" s="354"/>
      <c r="L134" s="354"/>
      <c r="M134" s="662"/>
      <c r="N134" s="663"/>
    </row>
    <row r="135" spans="1:14" s="664" customFormat="1" x14ac:dyDescent="0.2">
      <c r="A135" s="425"/>
      <c r="B135" s="353"/>
      <c r="C135" s="353"/>
      <c r="D135" s="353"/>
      <c r="E135" s="353"/>
      <c r="F135" s="353"/>
      <c r="G135" s="353"/>
      <c r="H135" s="353"/>
      <c r="I135" s="353"/>
      <c r="J135" s="353"/>
      <c r="K135" s="354"/>
      <c r="L135" s="354"/>
      <c r="M135" s="662"/>
      <c r="N135" s="663"/>
    </row>
    <row r="136" spans="1:14" s="664" customFormat="1" x14ac:dyDescent="0.2">
      <c r="A136" s="425"/>
      <c r="B136" s="353"/>
      <c r="C136" s="353"/>
      <c r="D136" s="353"/>
      <c r="E136" s="353"/>
      <c r="F136" s="353"/>
      <c r="G136" s="353"/>
      <c r="H136" s="353"/>
      <c r="I136" s="353"/>
      <c r="J136" s="353"/>
      <c r="K136" s="354"/>
      <c r="L136" s="354"/>
      <c r="M136" s="662"/>
      <c r="N136" s="663"/>
    </row>
    <row r="137" spans="1:14" s="664" customFormat="1" x14ac:dyDescent="0.2">
      <c r="A137" s="425"/>
      <c r="B137" s="353"/>
      <c r="C137" s="353"/>
      <c r="D137" s="353"/>
      <c r="E137" s="353"/>
      <c r="F137" s="353"/>
      <c r="G137" s="353"/>
      <c r="H137" s="353"/>
      <c r="I137" s="353"/>
      <c r="J137" s="353"/>
      <c r="K137" s="354"/>
      <c r="L137" s="354"/>
      <c r="M137" s="662"/>
      <c r="N137" s="663"/>
    </row>
    <row r="138" spans="1:14" s="664" customFormat="1" x14ac:dyDescent="0.2">
      <c r="A138" s="425"/>
      <c r="B138" s="353"/>
      <c r="C138" s="353"/>
      <c r="D138" s="353"/>
      <c r="E138" s="353"/>
      <c r="F138" s="353"/>
      <c r="G138" s="353"/>
      <c r="H138" s="353"/>
      <c r="I138" s="353"/>
      <c r="J138" s="353"/>
      <c r="K138" s="354"/>
      <c r="L138" s="354"/>
      <c r="M138" s="662"/>
      <c r="N138" s="663"/>
    </row>
    <row r="139" spans="1:14" s="664" customFormat="1" x14ac:dyDescent="0.2">
      <c r="A139" s="425"/>
      <c r="B139" s="353"/>
      <c r="C139" s="353"/>
      <c r="D139" s="353"/>
      <c r="E139" s="353"/>
      <c r="F139" s="353"/>
      <c r="G139" s="353"/>
      <c r="H139" s="353"/>
      <c r="I139" s="353"/>
      <c r="J139" s="353"/>
      <c r="K139" s="354"/>
      <c r="L139" s="354"/>
      <c r="M139" s="662"/>
      <c r="N139" s="663"/>
    </row>
    <row r="140" spans="1:14" s="664" customFormat="1" x14ac:dyDescent="0.2">
      <c r="A140" s="425"/>
      <c r="B140" s="353"/>
      <c r="C140" s="353"/>
      <c r="D140" s="353"/>
      <c r="E140" s="353"/>
      <c r="F140" s="353"/>
      <c r="G140" s="353"/>
      <c r="H140" s="353"/>
      <c r="I140" s="353"/>
      <c r="J140" s="353"/>
      <c r="K140" s="354"/>
      <c r="L140" s="354"/>
      <c r="M140" s="662"/>
      <c r="N140" s="663"/>
    </row>
    <row r="141" spans="1:14" s="664" customFormat="1" x14ac:dyDescent="0.2">
      <c r="A141" s="425"/>
      <c r="B141" s="353"/>
      <c r="C141" s="353"/>
      <c r="D141" s="353"/>
      <c r="E141" s="353"/>
      <c r="F141" s="353"/>
      <c r="G141" s="353"/>
      <c r="H141" s="353"/>
      <c r="I141" s="353"/>
      <c r="J141" s="353"/>
      <c r="K141" s="354"/>
      <c r="L141" s="354"/>
      <c r="M141" s="662"/>
      <c r="N141" s="663"/>
    </row>
    <row r="142" spans="1:14" s="664" customFormat="1" x14ac:dyDescent="0.2">
      <c r="A142" s="425"/>
      <c r="B142" s="353"/>
      <c r="C142" s="353"/>
      <c r="D142" s="353"/>
      <c r="E142" s="353"/>
      <c r="F142" s="353"/>
      <c r="G142" s="353"/>
      <c r="H142" s="353"/>
      <c r="I142" s="353"/>
      <c r="J142" s="353"/>
      <c r="K142" s="354"/>
      <c r="L142" s="354"/>
      <c r="M142" s="662"/>
      <c r="N142" s="663"/>
    </row>
    <row r="143" spans="1:14" s="664" customFormat="1" x14ac:dyDescent="0.2">
      <c r="A143" s="425"/>
      <c r="B143" s="353"/>
      <c r="C143" s="353"/>
      <c r="D143" s="353"/>
      <c r="E143" s="353"/>
      <c r="F143" s="353"/>
      <c r="G143" s="353"/>
      <c r="H143" s="353"/>
      <c r="I143" s="353"/>
      <c r="J143" s="353"/>
      <c r="K143" s="354"/>
      <c r="L143" s="354"/>
      <c r="M143" s="662"/>
      <c r="N143" s="663"/>
    </row>
    <row r="144" spans="1:14" s="664" customFormat="1" x14ac:dyDescent="0.2">
      <c r="A144" s="425"/>
      <c r="B144" s="353"/>
      <c r="C144" s="353"/>
      <c r="D144" s="353"/>
      <c r="E144" s="353"/>
      <c r="F144" s="353"/>
      <c r="G144" s="353"/>
      <c r="H144" s="353"/>
      <c r="I144" s="353"/>
      <c r="J144" s="353"/>
      <c r="K144" s="354"/>
      <c r="L144" s="354"/>
      <c r="M144" s="662"/>
      <c r="N144" s="663"/>
    </row>
    <row r="145" spans="1:14" s="664" customFormat="1" x14ac:dyDescent="0.2">
      <c r="A145" s="425"/>
      <c r="B145" s="353"/>
      <c r="C145" s="353"/>
      <c r="D145" s="353"/>
      <c r="E145" s="353"/>
      <c r="F145" s="353"/>
      <c r="G145" s="353"/>
      <c r="H145" s="353"/>
      <c r="I145" s="353"/>
      <c r="J145" s="353"/>
      <c r="K145" s="354"/>
      <c r="L145" s="354"/>
      <c r="M145" s="662"/>
      <c r="N145" s="663"/>
    </row>
    <row r="146" spans="1:14" s="664" customFormat="1" x14ac:dyDescent="0.2">
      <c r="A146" s="425"/>
      <c r="B146" s="353"/>
      <c r="C146" s="353"/>
      <c r="D146" s="353"/>
      <c r="E146" s="353"/>
      <c r="F146" s="353"/>
      <c r="G146" s="353"/>
      <c r="H146" s="353"/>
      <c r="I146" s="353"/>
      <c r="J146" s="353"/>
      <c r="K146" s="354"/>
      <c r="L146" s="354"/>
      <c r="M146" s="662"/>
      <c r="N146" s="663"/>
    </row>
    <row r="147" spans="1:14" s="664" customFormat="1" x14ac:dyDescent="0.2">
      <c r="A147" s="425"/>
      <c r="B147" s="353"/>
      <c r="C147" s="353"/>
      <c r="D147" s="353"/>
      <c r="E147" s="353"/>
      <c r="F147" s="353"/>
      <c r="G147" s="353"/>
      <c r="H147" s="353"/>
      <c r="I147" s="353"/>
      <c r="J147" s="353"/>
      <c r="K147" s="354"/>
      <c r="L147" s="354"/>
      <c r="M147" s="662"/>
      <c r="N147" s="663"/>
    </row>
    <row r="148" spans="1:14" s="664" customFormat="1" x14ac:dyDescent="0.2">
      <c r="A148" s="425"/>
      <c r="B148" s="353"/>
      <c r="C148" s="353"/>
      <c r="D148" s="353"/>
      <c r="E148" s="353"/>
      <c r="F148" s="353"/>
      <c r="G148" s="353"/>
      <c r="H148" s="353"/>
      <c r="I148" s="353"/>
      <c r="J148" s="353"/>
      <c r="K148" s="354"/>
      <c r="L148" s="354"/>
      <c r="M148" s="662"/>
      <c r="N148" s="663"/>
    </row>
    <row r="149" spans="1:14" s="664" customFormat="1" x14ac:dyDescent="0.2">
      <c r="A149" s="425"/>
      <c r="B149" s="353"/>
      <c r="C149" s="353"/>
      <c r="D149" s="353"/>
      <c r="E149" s="353"/>
      <c r="F149" s="353"/>
      <c r="G149" s="353"/>
      <c r="H149" s="353"/>
      <c r="I149" s="353"/>
      <c r="J149" s="353"/>
      <c r="K149" s="354"/>
      <c r="L149" s="354"/>
      <c r="M149" s="662"/>
      <c r="N149" s="663"/>
    </row>
    <row r="150" spans="1:14" s="664" customFormat="1" x14ac:dyDescent="0.2">
      <c r="A150" s="425"/>
      <c r="B150" s="353"/>
      <c r="C150" s="353"/>
      <c r="D150" s="353"/>
      <c r="E150" s="353"/>
      <c r="F150" s="353"/>
      <c r="G150" s="353"/>
      <c r="H150" s="353"/>
      <c r="I150" s="353"/>
      <c r="J150" s="353"/>
      <c r="K150" s="354"/>
      <c r="L150" s="354"/>
      <c r="M150" s="662"/>
      <c r="N150" s="663"/>
    </row>
    <row r="151" spans="1:14" s="664" customFormat="1" x14ac:dyDescent="0.2">
      <c r="A151" s="425"/>
      <c r="B151" s="353"/>
      <c r="C151" s="353"/>
      <c r="D151" s="353"/>
      <c r="E151" s="353"/>
      <c r="F151" s="353"/>
      <c r="G151" s="353"/>
      <c r="H151" s="353"/>
      <c r="I151" s="353"/>
      <c r="J151" s="353"/>
      <c r="K151" s="354"/>
      <c r="L151" s="354"/>
      <c r="M151" s="662"/>
      <c r="N151" s="663"/>
    </row>
    <row r="152" spans="1:14" s="664" customFormat="1" x14ac:dyDescent="0.2">
      <c r="A152" s="425"/>
      <c r="B152" s="353"/>
      <c r="C152" s="353"/>
      <c r="D152" s="353"/>
      <c r="E152" s="353"/>
      <c r="F152" s="353"/>
      <c r="G152" s="353"/>
      <c r="H152" s="353"/>
      <c r="I152" s="353"/>
      <c r="J152" s="353"/>
      <c r="K152" s="354"/>
      <c r="L152" s="354"/>
      <c r="M152" s="662"/>
      <c r="N152" s="663"/>
    </row>
    <row r="153" spans="1:14" s="664" customFormat="1" x14ac:dyDescent="0.2">
      <c r="A153" s="425"/>
      <c r="B153" s="353"/>
      <c r="C153" s="353"/>
      <c r="D153" s="353"/>
      <c r="E153" s="353"/>
      <c r="F153" s="353"/>
      <c r="G153" s="353"/>
      <c r="H153" s="353"/>
      <c r="I153" s="353"/>
      <c r="J153" s="353"/>
      <c r="K153" s="354"/>
      <c r="L153" s="354"/>
      <c r="M153" s="662"/>
      <c r="N153" s="663"/>
    </row>
    <row r="154" spans="1:14" s="664" customFormat="1" x14ac:dyDescent="0.2">
      <c r="A154" s="425"/>
      <c r="B154" s="353"/>
      <c r="C154" s="353"/>
      <c r="D154" s="353"/>
      <c r="E154" s="353"/>
      <c r="F154" s="353"/>
      <c r="G154" s="353"/>
      <c r="H154" s="353"/>
      <c r="I154" s="353"/>
      <c r="J154" s="353"/>
      <c r="K154" s="354"/>
      <c r="L154" s="354"/>
      <c r="M154" s="662"/>
      <c r="N154" s="663"/>
    </row>
    <row r="155" spans="1:14" s="664" customFormat="1" x14ac:dyDescent="0.2">
      <c r="A155" s="425"/>
      <c r="B155" s="353"/>
      <c r="C155" s="353"/>
      <c r="D155" s="353"/>
      <c r="E155" s="353"/>
      <c r="F155" s="353"/>
      <c r="G155" s="353"/>
      <c r="H155" s="353"/>
      <c r="I155" s="353"/>
      <c r="J155" s="353"/>
      <c r="K155" s="354"/>
      <c r="L155" s="354"/>
      <c r="M155" s="662"/>
      <c r="N155" s="663"/>
    </row>
    <row r="156" spans="1:14" s="664" customFormat="1" x14ac:dyDescent="0.2">
      <c r="A156" s="425"/>
      <c r="B156" s="353"/>
      <c r="C156" s="353"/>
      <c r="D156" s="353"/>
      <c r="E156" s="353"/>
      <c r="F156" s="353"/>
      <c r="G156" s="353"/>
      <c r="H156" s="353"/>
      <c r="I156" s="353"/>
      <c r="J156" s="353"/>
      <c r="K156" s="354"/>
      <c r="L156" s="354"/>
      <c r="M156" s="662"/>
      <c r="N156" s="663"/>
    </row>
    <row r="157" spans="1:14" s="664" customFormat="1" x14ac:dyDescent="0.2">
      <c r="A157" s="425"/>
      <c r="B157" s="353"/>
      <c r="C157" s="353"/>
      <c r="D157" s="353"/>
      <c r="E157" s="353"/>
      <c r="F157" s="353"/>
      <c r="G157" s="353"/>
      <c r="H157" s="353"/>
      <c r="I157" s="353"/>
      <c r="J157" s="353"/>
      <c r="K157" s="354"/>
      <c r="L157" s="354"/>
      <c r="M157" s="662"/>
      <c r="N157" s="663"/>
    </row>
    <row r="158" spans="1:14" s="664" customFormat="1" x14ac:dyDescent="0.2">
      <c r="A158" s="425"/>
      <c r="B158" s="353"/>
      <c r="C158" s="353"/>
      <c r="D158" s="353"/>
      <c r="E158" s="353"/>
      <c r="F158" s="353"/>
      <c r="G158" s="353"/>
      <c r="H158" s="353"/>
      <c r="I158" s="353"/>
      <c r="J158" s="353"/>
      <c r="K158" s="354"/>
      <c r="L158" s="354"/>
      <c r="M158" s="662"/>
      <c r="N158" s="663"/>
    </row>
    <row r="159" spans="1:14" s="664" customFormat="1" x14ac:dyDescent="0.2">
      <c r="A159" s="425"/>
      <c r="B159" s="353"/>
      <c r="C159" s="353"/>
      <c r="D159" s="353"/>
      <c r="E159" s="353"/>
      <c r="F159" s="353"/>
      <c r="G159" s="353"/>
      <c r="H159" s="353"/>
      <c r="I159" s="353"/>
      <c r="J159" s="353"/>
      <c r="K159" s="354"/>
      <c r="L159" s="354"/>
      <c r="M159" s="662"/>
      <c r="N159" s="663"/>
    </row>
    <row r="160" spans="1:14" s="664" customFormat="1" x14ac:dyDescent="0.2">
      <c r="A160" s="425"/>
      <c r="B160" s="353"/>
      <c r="C160" s="353"/>
      <c r="D160" s="353"/>
      <c r="E160" s="353"/>
      <c r="F160" s="353"/>
      <c r="G160" s="353"/>
      <c r="H160" s="353"/>
      <c r="I160" s="353"/>
      <c r="J160" s="353"/>
      <c r="K160" s="354"/>
      <c r="L160" s="354"/>
      <c r="M160" s="662"/>
      <c r="N160" s="663"/>
    </row>
    <row r="161" spans="1:14" s="664" customFormat="1" x14ac:dyDescent="0.2">
      <c r="A161" s="425"/>
      <c r="B161" s="353"/>
      <c r="C161" s="353"/>
      <c r="D161" s="353"/>
      <c r="E161" s="353"/>
      <c r="F161" s="353"/>
      <c r="G161" s="353"/>
      <c r="H161" s="353"/>
      <c r="I161" s="353"/>
      <c r="J161" s="353"/>
      <c r="K161" s="354"/>
      <c r="L161" s="354"/>
      <c r="M161" s="662"/>
      <c r="N161" s="663"/>
    </row>
    <row r="162" spans="1:14" s="664" customFormat="1" x14ac:dyDescent="0.2">
      <c r="A162" s="425"/>
      <c r="B162" s="353"/>
      <c r="C162" s="353"/>
      <c r="D162" s="353"/>
      <c r="E162" s="353"/>
      <c r="F162" s="353"/>
      <c r="G162" s="353"/>
      <c r="H162" s="353"/>
      <c r="I162" s="353"/>
      <c r="J162" s="353"/>
      <c r="K162" s="354"/>
      <c r="L162" s="354"/>
      <c r="M162" s="662"/>
      <c r="N162" s="663"/>
    </row>
    <row r="163" spans="1:14" s="664" customFormat="1" x14ac:dyDescent="0.2">
      <c r="A163" s="425"/>
      <c r="B163" s="353"/>
      <c r="C163" s="353"/>
      <c r="D163" s="353"/>
      <c r="E163" s="353"/>
      <c r="F163" s="353"/>
      <c r="G163" s="353"/>
      <c r="H163" s="353"/>
      <c r="I163" s="353"/>
      <c r="J163" s="353"/>
      <c r="K163" s="354"/>
      <c r="L163" s="354"/>
      <c r="M163" s="662"/>
      <c r="N163" s="663"/>
    </row>
    <row r="164" spans="1:14" s="664" customFormat="1" x14ac:dyDescent="0.2">
      <c r="A164" s="425"/>
      <c r="B164" s="353"/>
      <c r="C164" s="353"/>
      <c r="D164" s="353"/>
      <c r="E164" s="353"/>
      <c r="F164" s="353"/>
      <c r="G164" s="353"/>
      <c r="H164" s="353"/>
      <c r="I164" s="353"/>
      <c r="J164" s="353"/>
      <c r="K164" s="354"/>
      <c r="L164" s="354"/>
      <c r="M164" s="662"/>
      <c r="N164" s="663"/>
    </row>
    <row r="165" spans="1:14" s="664" customFormat="1" x14ac:dyDescent="0.2">
      <c r="A165" s="425"/>
      <c r="B165" s="353"/>
      <c r="C165" s="353"/>
      <c r="D165" s="353"/>
      <c r="E165" s="353"/>
      <c r="F165" s="353"/>
      <c r="G165" s="353"/>
      <c r="H165" s="353"/>
      <c r="I165" s="353"/>
      <c r="J165" s="353"/>
      <c r="K165" s="354"/>
      <c r="L165" s="354"/>
      <c r="M165" s="662"/>
      <c r="N165" s="663"/>
    </row>
    <row r="166" spans="1:14" s="664" customFormat="1" x14ac:dyDescent="0.2">
      <c r="A166" s="425"/>
      <c r="B166" s="353"/>
      <c r="C166" s="353"/>
      <c r="D166" s="353"/>
      <c r="E166" s="353"/>
      <c r="F166" s="353"/>
      <c r="G166" s="353"/>
      <c r="H166" s="353"/>
      <c r="I166" s="353"/>
      <c r="J166" s="353"/>
      <c r="K166" s="354"/>
      <c r="L166" s="354"/>
      <c r="M166" s="662"/>
      <c r="N166" s="663"/>
    </row>
    <row r="167" spans="1:14" s="664" customFormat="1" x14ac:dyDescent="0.2">
      <c r="A167" s="425"/>
      <c r="B167" s="353"/>
      <c r="C167" s="353"/>
      <c r="D167" s="353"/>
      <c r="E167" s="353"/>
      <c r="F167" s="353"/>
      <c r="G167" s="353"/>
      <c r="H167" s="353"/>
      <c r="I167" s="353"/>
      <c r="J167" s="353"/>
      <c r="K167" s="354"/>
      <c r="L167" s="354"/>
      <c r="M167" s="662"/>
      <c r="N167" s="663"/>
    </row>
    <row r="168" spans="1:14" s="664" customFormat="1" x14ac:dyDescent="0.2">
      <c r="A168" s="425"/>
      <c r="B168" s="353"/>
      <c r="C168" s="353"/>
      <c r="D168" s="353"/>
      <c r="E168" s="353"/>
      <c r="F168" s="353"/>
      <c r="G168" s="353"/>
      <c r="H168" s="353"/>
      <c r="I168" s="353"/>
      <c r="J168" s="353"/>
      <c r="K168" s="354"/>
      <c r="L168" s="354"/>
      <c r="M168" s="662"/>
      <c r="N168" s="663"/>
    </row>
    <row r="169" spans="1:14" s="664" customFormat="1" x14ac:dyDescent="0.2">
      <c r="A169" s="425"/>
      <c r="B169" s="353"/>
      <c r="C169" s="353"/>
      <c r="D169" s="353"/>
      <c r="E169" s="353"/>
      <c r="F169" s="353"/>
      <c r="G169" s="353"/>
      <c r="H169" s="353"/>
      <c r="I169" s="353"/>
      <c r="J169" s="353"/>
      <c r="K169" s="354"/>
      <c r="L169" s="354"/>
      <c r="M169" s="662"/>
      <c r="N169" s="663"/>
    </row>
    <row r="170" spans="1:14" s="664" customFormat="1" x14ac:dyDescent="0.2">
      <c r="A170" s="425"/>
      <c r="B170" s="353"/>
      <c r="C170" s="353"/>
      <c r="D170" s="353"/>
      <c r="E170" s="353"/>
      <c r="F170" s="353"/>
      <c r="G170" s="353"/>
      <c r="H170" s="353"/>
      <c r="I170" s="353"/>
      <c r="J170" s="353"/>
      <c r="K170" s="354"/>
      <c r="L170" s="354"/>
      <c r="M170" s="662"/>
      <c r="N170" s="663"/>
    </row>
    <row r="171" spans="1:14" s="664" customFormat="1" x14ac:dyDescent="0.2">
      <c r="A171" s="425"/>
      <c r="B171" s="353"/>
      <c r="C171" s="353"/>
      <c r="D171" s="353"/>
      <c r="E171" s="353"/>
      <c r="F171" s="353"/>
      <c r="G171" s="353"/>
      <c r="H171" s="353"/>
      <c r="I171" s="353"/>
      <c r="J171" s="353"/>
      <c r="K171" s="354"/>
      <c r="L171" s="354"/>
      <c r="M171" s="662"/>
      <c r="N171" s="663"/>
    </row>
    <row r="172" spans="1:14" s="664" customFormat="1" x14ac:dyDescent="0.2">
      <c r="A172" s="425"/>
      <c r="B172" s="353"/>
      <c r="C172" s="353"/>
      <c r="D172" s="353"/>
      <c r="E172" s="353"/>
      <c r="F172" s="353"/>
      <c r="G172" s="353"/>
      <c r="H172" s="353"/>
      <c r="I172" s="353"/>
      <c r="J172" s="353"/>
      <c r="K172" s="354"/>
      <c r="L172" s="354"/>
      <c r="M172" s="662"/>
      <c r="N172" s="663"/>
    </row>
    <row r="173" spans="1:14" s="664" customFormat="1" x14ac:dyDescent="0.2">
      <c r="A173" s="425"/>
      <c r="B173" s="353"/>
      <c r="C173" s="353"/>
      <c r="D173" s="353"/>
      <c r="E173" s="353"/>
      <c r="F173" s="353"/>
      <c r="G173" s="353"/>
      <c r="H173" s="353"/>
      <c r="I173" s="353"/>
      <c r="J173" s="353"/>
      <c r="K173" s="354"/>
      <c r="L173" s="354"/>
      <c r="M173" s="662"/>
      <c r="N173" s="663"/>
    </row>
    <row r="174" spans="1:14" s="664" customFormat="1" x14ac:dyDescent="0.2">
      <c r="A174" s="425"/>
      <c r="B174" s="353"/>
      <c r="C174" s="353"/>
      <c r="D174" s="353"/>
      <c r="E174" s="353"/>
      <c r="F174" s="353"/>
      <c r="G174" s="353"/>
      <c r="H174" s="353"/>
      <c r="I174" s="353"/>
      <c r="J174" s="353"/>
      <c r="K174" s="354"/>
      <c r="L174" s="354"/>
      <c r="M174" s="662"/>
      <c r="N174" s="663"/>
    </row>
    <row r="175" spans="1:14" s="664" customFormat="1" x14ac:dyDescent="0.2">
      <c r="A175" s="425"/>
      <c r="B175" s="353"/>
      <c r="C175" s="353"/>
      <c r="D175" s="353"/>
      <c r="E175" s="353"/>
      <c r="F175" s="353"/>
      <c r="G175" s="353"/>
      <c r="H175" s="353"/>
      <c r="I175" s="353"/>
      <c r="J175" s="353"/>
      <c r="K175" s="354"/>
      <c r="L175" s="354"/>
      <c r="M175" s="662"/>
      <c r="N175" s="663"/>
    </row>
    <row r="176" spans="1:14" s="664" customFormat="1" x14ac:dyDescent="0.2">
      <c r="A176" s="425"/>
      <c r="B176" s="353"/>
      <c r="C176" s="353"/>
      <c r="D176" s="353"/>
      <c r="E176" s="353"/>
      <c r="F176" s="353"/>
      <c r="G176" s="353"/>
      <c r="H176" s="353"/>
      <c r="I176" s="353"/>
      <c r="J176" s="353"/>
      <c r="K176" s="354"/>
      <c r="L176" s="354"/>
      <c r="M176" s="662"/>
      <c r="N176" s="663"/>
    </row>
    <row r="177" spans="1:14" s="664" customFormat="1" x14ac:dyDescent="0.2">
      <c r="A177" s="425"/>
      <c r="B177" s="353"/>
      <c r="C177" s="353"/>
      <c r="D177" s="353"/>
      <c r="E177" s="353"/>
      <c r="F177" s="353"/>
      <c r="G177" s="353"/>
      <c r="H177" s="353"/>
      <c r="I177" s="353"/>
      <c r="J177" s="353"/>
      <c r="K177" s="354"/>
      <c r="L177" s="354"/>
      <c r="M177" s="662"/>
      <c r="N177" s="663"/>
    </row>
    <row r="178" spans="1:14" s="664" customFormat="1" x14ac:dyDescent="0.2">
      <c r="A178" s="425"/>
      <c r="B178" s="353"/>
      <c r="C178" s="353"/>
      <c r="D178" s="353"/>
      <c r="E178" s="353"/>
      <c r="F178" s="353"/>
      <c r="G178" s="353"/>
      <c r="H178" s="353"/>
      <c r="I178" s="353"/>
      <c r="J178" s="353"/>
      <c r="K178" s="354"/>
      <c r="L178" s="354"/>
      <c r="M178" s="662"/>
      <c r="N178" s="663"/>
    </row>
    <row r="179" spans="1:14" s="664" customFormat="1" x14ac:dyDescent="0.2">
      <c r="A179" s="425"/>
      <c r="B179" s="353"/>
      <c r="C179" s="353"/>
      <c r="D179" s="353"/>
      <c r="E179" s="353"/>
      <c r="F179" s="353"/>
      <c r="G179" s="353"/>
      <c r="H179" s="353"/>
      <c r="I179" s="353"/>
      <c r="J179" s="353"/>
      <c r="K179" s="354"/>
      <c r="L179" s="354"/>
      <c r="M179" s="662"/>
      <c r="N179" s="663"/>
    </row>
    <row r="180" spans="1:14" s="664" customFormat="1" x14ac:dyDescent="0.2">
      <c r="A180" s="425"/>
      <c r="B180" s="353"/>
      <c r="C180" s="353"/>
      <c r="D180" s="353"/>
      <c r="E180" s="353"/>
      <c r="F180" s="353"/>
      <c r="G180" s="353"/>
      <c r="H180" s="353"/>
      <c r="I180" s="353"/>
      <c r="J180" s="353"/>
      <c r="K180" s="354"/>
      <c r="L180" s="354"/>
      <c r="M180" s="662"/>
      <c r="N180" s="663"/>
    </row>
    <row r="181" spans="1:14" s="664" customFormat="1" x14ac:dyDescent="0.2">
      <c r="A181" s="425"/>
      <c r="B181" s="353"/>
      <c r="C181" s="353"/>
      <c r="D181" s="353"/>
      <c r="E181" s="353"/>
      <c r="F181" s="353"/>
      <c r="G181" s="353"/>
      <c r="H181" s="353"/>
      <c r="I181" s="353"/>
      <c r="J181" s="353"/>
      <c r="K181" s="354"/>
      <c r="L181" s="354"/>
      <c r="M181" s="662"/>
      <c r="N181" s="663"/>
    </row>
    <row r="182" spans="1:14" s="664" customFormat="1" x14ac:dyDescent="0.2">
      <c r="A182" s="425"/>
      <c r="B182" s="353"/>
      <c r="C182" s="353"/>
      <c r="D182" s="353"/>
      <c r="E182" s="353"/>
      <c r="F182" s="353"/>
      <c r="G182" s="353"/>
      <c r="H182" s="353"/>
      <c r="I182" s="353"/>
      <c r="J182" s="353"/>
      <c r="K182" s="354"/>
      <c r="L182" s="354"/>
      <c r="M182" s="662"/>
      <c r="N182" s="663"/>
    </row>
    <row r="183" spans="1:14" s="664" customFormat="1" x14ac:dyDescent="0.2">
      <c r="A183" s="425"/>
      <c r="B183" s="353"/>
      <c r="C183" s="353"/>
      <c r="D183" s="353"/>
      <c r="E183" s="353"/>
      <c r="F183" s="353"/>
      <c r="G183" s="353"/>
      <c r="H183" s="353"/>
      <c r="I183" s="353"/>
      <c r="J183" s="353"/>
      <c r="K183" s="354"/>
      <c r="L183" s="354"/>
      <c r="M183" s="662"/>
      <c r="N183" s="663"/>
    </row>
    <row r="184" spans="1:14" s="664" customFormat="1" x14ac:dyDescent="0.2">
      <c r="A184" s="425"/>
      <c r="B184" s="353"/>
      <c r="C184" s="353"/>
      <c r="D184" s="353"/>
      <c r="E184" s="353"/>
      <c r="F184" s="353"/>
      <c r="G184" s="353"/>
      <c r="H184" s="353"/>
      <c r="I184" s="353"/>
      <c r="J184" s="353"/>
      <c r="K184" s="354"/>
      <c r="L184" s="354"/>
      <c r="M184" s="662"/>
      <c r="N184" s="663"/>
    </row>
    <row r="185" spans="1:14" s="664" customFormat="1" x14ac:dyDescent="0.2">
      <c r="A185" s="425"/>
      <c r="B185" s="353"/>
      <c r="C185" s="353"/>
      <c r="D185" s="353"/>
      <c r="E185" s="353"/>
      <c r="F185" s="353"/>
      <c r="G185" s="353"/>
      <c r="H185" s="353"/>
      <c r="I185" s="353"/>
      <c r="J185" s="353"/>
      <c r="K185" s="354"/>
      <c r="L185" s="354"/>
      <c r="M185" s="662"/>
      <c r="N185" s="663"/>
    </row>
    <row r="186" spans="1:14" s="664" customFormat="1" x14ac:dyDescent="0.2">
      <c r="A186" s="425"/>
      <c r="B186" s="353"/>
      <c r="C186" s="353"/>
      <c r="D186" s="353"/>
      <c r="E186" s="353"/>
      <c r="F186" s="353"/>
      <c r="G186" s="353"/>
      <c r="H186" s="353"/>
      <c r="I186" s="353"/>
      <c r="J186" s="353"/>
      <c r="K186" s="354"/>
      <c r="L186" s="354"/>
      <c r="M186" s="662"/>
      <c r="N186" s="663"/>
    </row>
    <row r="187" spans="1:14" s="664" customFormat="1" x14ac:dyDescent="0.2">
      <c r="A187" s="425"/>
      <c r="B187" s="353"/>
      <c r="C187" s="353"/>
      <c r="D187" s="353"/>
      <c r="E187" s="353"/>
      <c r="F187" s="353"/>
      <c r="G187" s="353"/>
      <c r="H187" s="353"/>
      <c r="I187" s="353"/>
      <c r="J187" s="353"/>
      <c r="K187" s="354"/>
      <c r="L187" s="354"/>
      <c r="M187" s="662"/>
      <c r="N187" s="663"/>
    </row>
    <row r="188" spans="1:14" s="664" customFormat="1" x14ac:dyDescent="0.2">
      <c r="A188" s="425"/>
      <c r="B188" s="353"/>
      <c r="C188" s="353"/>
      <c r="D188" s="353"/>
      <c r="E188" s="353"/>
      <c r="F188" s="353"/>
      <c r="G188" s="353"/>
      <c r="H188" s="353"/>
      <c r="I188" s="353"/>
      <c r="J188" s="353"/>
      <c r="K188" s="354"/>
      <c r="L188" s="354"/>
      <c r="M188" s="662"/>
      <c r="N188" s="663"/>
    </row>
    <row r="189" spans="1:14" s="664" customFormat="1" x14ac:dyDescent="0.2">
      <c r="A189" s="425"/>
      <c r="B189" s="353"/>
      <c r="C189" s="353"/>
      <c r="D189" s="353"/>
      <c r="E189" s="353"/>
      <c r="F189" s="353"/>
      <c r="G189" s="353"/>
      <c r="H189" s="353"/>
      <c r="I189" s="353"/>
      <c r="J189" s="353"/>
      <c r="K189" s="354"/>
      <c r="L189" s="354"/>
      <c r="M189" s="662"/>
      <c r="N189" s="663"/>
    </row>
    <row r="190" spans="1:14" s="664" customFormat="1" x14ac:dyDescent="0.2">
      <c r="A190" s="425"/>
      <c r="B190" s="353"/>
      <c r="C190" s="353"/>
      <c r="D190" s="353"/>
      <c r="E190" s="353"/>
      <c r="F190" s="353"/>
      <c r="G190" s="353"/>
      <c r="H190" s="353"/>
      <c r="I190" s="353"/>
      <c r="J190" s="353"/>
      <c r="K190" s="354"/>
      <c r="L190" s="354"/>
      <c r="M190" s="662"/>
      <c r="N190" s="663"/>
    </row>
    <row r="191" spans="1:14" s="664" customFormat="1" x14ac:dyDescent="0.2">
      <c r="A191" s="425"/>
      <c r="B191" s="353"/>
      <c r="C191" s="353"/>
      <c r="D191" s="353"/>
      <c r="E191" s="353"/>
      <c r="F191" s="353"/>
      <c r="G191" s="353"/>
      <c r="H191" s="353"/>
      <c r="I191" s="353"/>
      <c r="J191" s="353"/>
      <c r="K191" s="354"/>
      <c r="L191" s="354"/>
      <c r="M191" s="662"/>
      <c r="N191" s="663"/>
    </row>
    <row r="192" spans="1:14" s="664" customFormat="1" x14ac:dyDescent="0.2">
      <c r="A192" s="425"/>
      <c r="B192" s="353"/>
      <c r="C192" s="353"/>
      <c r="D192" s="353"/>
      <c r="E192" s="353"/>
      <c r="F192" s="353"/>
      <c r="G192" s="353"/>
      <c r="H192" s="353"/>
      <c r="I192" s="353"/>
      <c r="J192" s="353"/>
      <c r="K192" s="354"/>
      <c r="L192" s="354"/>
      <c r="M192" s="662"/>
      <c r="N192" s="663"/>
    </row>
    <row r="193" spans="1:14" s="664" customFormat="1" x14ac:dyDescent="0.2">
      <c r="A193" s="425"/>
      <c r="B193" s="353"/>
      <c r="C193" s="353"/>
      <c r="D193" s="353"/>
      <c r="E193" s="353"/>
      <c r="F193" s="353"/>
      <c r="G193" s="353"/>
      <c r="H193" s="353"/>
      <c r="I193" s="353"/>
      <c r="J193" s="353"/>
      <c r="K193" s="354"/>
      <c r="L193" s="354"/>
      <c r="M193" s="662"/>
      <c r="N193" s="663"/>
    </row>
    <row r="194" spans="1:14" s="664" customFormat="1" x14ac:dyDescent="0.2">
      <c r="A194" s="425"/>
      <c r="B194" s="353"/>
      <c r="C194" s="353"/>
      <c r="D194" s="353"/>
      <c r="E194" s="353"/>
      <c r="F194" s="353"/>
      <c r="G194" s="353"/>
      <c r="H194" s="353"/>
      <c r="I194" s="353"/>
      <c r="J194" s="353"/>
      <c r="K194" s="354"/>
      <c r="L194" s="354"/>
      <c r="M194" s="662"/>
      <c r="N194" s="663"/>
    </row>
    <row r="195" spans="1:14" s="664" customFormat="1" x14ac:dyDescent="0.2">
      <c r="A195" s="425"/>
      <c r="B195" s="353"/>
      <c r="C195" s="353"/>
      <c r="D195" s="353"/>
      <c r="E195" s="353"/>
      <c r="F195" s="353"/>
      <c r="G195" s="353"/>
      <c r="H195" s="353"/>
      <c r="I195" s="353"/>
      <c r="J195" s="353"/>
      <c r="K195" s="354"/>
      <c r="L195" s="354"/>
      <c r="M195" s="662"/>
      <c r="N195" s="663"/>
    </row>
    <row r="196" spans="1:14" s="664" customFormat="1" x14ac:dyDescent="0.2">
      <c r="A196" s="425"/>
      <c r="B196" s="353"/>
      <c r="C196" s="353"/>
      <c r="D196" s="353"/>
      <c r="E196" s="353"/>
      <c r="F196" s="353"/>
      <c r="G196" s="353"/>
      <c r="H196" s="353"/>
      <c r="I196" s="353"/>
      <c r="J196" s="353"/>
      <c r="K196" s="354"/>
      <c r="L196" s="354"/>
      <c r="M196" s="662"/>
      <c r="N196" s="663"/>
    </row>
    <row r="197" spans="1:14" s="664" customFormat="1" x14ac:dyDescent="0.2">
      <c r="A197" s="425"/>
      <c r="B197" s="353"/>
      <c r="C197" s="353"/>
      <c r="D197" s="353"/>
      <c r="E197" s="353"/>
      <c r="F197" s="353"/>
      <c r="G197" s="353"/>
      <c r="H197" s="353"/>
      <c r="I197" s="353"/>
      <c r="J197" s="353"/>
      <c r="K197" s="354"/>
      <c r="L197" s="354"/>
      <c r="M197" s="662"/>
      <c r="N197" s="663"/>
    </row>
    <row r="198" spans="1:14" s="664" customFormat="1" x14ac:dyDescent="0.2">
      <c r="A198" s="425"/>
      <c r="B198" s="353"/>
      <c r="C198" s="353"/>
      <c r="D198" s="353"/>
      <c r="E198" s="353"/>
      <c r="F198" s="353"/>
      <c r="G198" s="353"/>
      <c r="H198" s="353"/>
      <c r="I198" s="353"/>
      <c r="J198" s="353"/>
      <c r="K198" s="354"/>
      <c r="L198" s="354"/>
      <c r="M198" s="662"/>
      <c r="N198" s="663"/>
    </row>
    <row r="199" spans="1:14" s="664" customFormat="1" x14ac:dyDescent="0.2">
      <c r="A199" s="425"/>
      <c r="B199" s="353"/>
      <c r="C199" s="353"/>
      <c r="D199" s="353"/>
      <c r="E199" s="353"/>
      <c r="F199" s="353"/>
      <c r="G199" s="353"/>
      <c r="H199" s="353"/>
      <c r="I199" s="353"/>
      <c r="J199" s="353"/>
      <c r="K199" s="354"/>
      <c r="L199" s="354"/>
      <c r="M199" s="662"/>
      <c r="N199" s="663"/>
    </row>
    <row r="200" spans="1:14" s="664" customFormat="1" x14ac:dyDescent="0.2">
      <c r="A200" s="425"/>
      <c r="B200" s="353"/>
      <c r="C200" s="353"/>
      <c r="D200" s="353"/>
      <c r="E200" s="353"/>
      <c r="F200" s="353"/>
      <c r="G200" s="353"/>
      <c r="H200" s="353"/>
      <c r="I200" s="353"/>
      <c r="J200" s="353"/>
      <c r="K200" s="354"/>
      <c r="L200" s="354"/>
      <c r="M200" s="662"/>
      <c r="N200" s="663"/>
    </row>
    <row r="201" spans="1:14" s="664" customFormat="1" x14ac:dyDescent="0.2">
      <c r="A201" s="425"/>
      <c r="B201" s="353"/>
      <c r="C201" s="353"/>
      <c r="D201" s="353"/>
      <c r="E201" s="353"/>
      <c r="F201" s="353"/>
      <c r="G201" s="353"/>
      <c r="H201" s="353"/>
      <c r="I201" s="353"/>
      <c r="J201" s="353"/>
      <c r="K201" s="354"/>
      <c r="L201" s="354"/>
      <c r="M201" s="662"/>
      <c r="N201" s="663"/>
    </row>
  </sheetData>
  <mergeCells count="70">
    <mergeCell ref="C116:H116"/>
    <mergeCell ref="C117:H117"/>
    <mergeCell ref="C118:H118"/>
    <mergeCell ref="C119:H119"/>
    <mergeCell ref="F5:J5"/>
    <mergeCell ref="C103:H103"/>
    <mergeCell ref="C102:H102"/>
    <mergeCell ref="I56:I57"/>
    <mergeCell ref="J56:J57"/>
    <mergeCell ref="I58:I59"/>
    <mergeCell ref="J58:J59"/>
    <mergeCell ref="C92:H92"/>
    <mergeCell ref="C91:H91"/>
    <mergeCell ref="C90:H90"/>
    <mergeCell ref="C112:H112"/>
    <mergeCell ref="C111:H111"/>
    <mergeCell ref="C89:H89"/>
    <mergeCell ref="C88:H88"/>
    <mergeCell ref="L56:L57"/>
    <mergeCell ref="M56:M57"/>
    <mergeCell ref="N56:N57"/>
    <mergeCell ref="N58:N59"/>
    <mergeCell ref="M58:M59"/>
    <mergeCell ref="L58:L59"/>
    <mergeCell ref="C87:H87"/>
    <mergeCell ref="C86:H86"/>
    <mergeCell ref="C85:H85"/>
    <mergeCell ref="C84:H84"/>
    <mergeCell ref="C58:H58"/>
    <mergeCell ref="C83:H83"/>
    <mergeCell ref="C82:H82"/>
    <mergeCell ref="C81:H81"/>
    <mergeCell ref="C97:H97"/>
    <mergeCell ref="C96:H96"/>
    <mergeCell ref="C95:H95"/>
    <mergeCell ref="C94:H94"/>
    <mergeCell ref="C93:H93"/>
    <mergeCell ref="C110:H110"/>
    <mergeCell ref="C109:H109"/>
    <mergeCell ref="C108:H108"/>
    <mergeCell ref="C105:H105"/>
    <mergeCell ref="C104:H104"/>
    <mergeCell ref="C56:H56"/>
    <mergeCell ref="C55:H55"/>
    <mergeCell ref="C76:H76"/>
    <mergeCell ref="C75:H75"/>
    <mergeCell ref="C74:H74"/>
    <mergeCell ref="C73:H73"/>
    <mergeCell ref="C72:H72"/>
    <mergeCell ref="C65:H65"/>
    <mergeCell ref="C64:H64"/>
    <mergeCell ref="C63:H63"/>
    <mergeCell ref="C62:H62"/>
    <mergeCell ref="C59:H59"/>
    <mergeCell ref="C51:H51"/>
    <mergeCell ref="B99:H99"/>
    <mergeCell ref="F3:J3"/>
    <mergeCell ref="F4:I4"/>
    <mergeCell ref="F7:J7"/>
    <mergeCell ref="C50:H50"/>
    <mergeCell ref="C49:H49"/>
    <mergeCell ref="C46:H46"/>
    <mergeCell ref="C45:H45"/>
    <mergeCell ref="C44:H44"/>
    <mergeCell ref="C41:H41"/>
    <mergeCell ref="C40:H40"/>
    <mergeCell ref="C39:H39"/>
    <mergeCell ref="C80:H80"/>
    <mergeCell ref="C79:H79"/>
    <mergeCell ref="C57:H57"/>
  </mergeCells>
  <pageMargins left="0.25" right="0.25" top="0.25" bottom="0.75" header="0.25" footer="0.25"/>
  <pageSetup scale="79" fitToHeight="2" orientation="portrait" r:id="rId1"/>
  <headerFooter alignWithMargins="0">
    <oddFooter>&amp;L&amp;"Verdana,Italic"Confidential Property of E-Z-GO Division of Textron Inc. &amp;R&amp;"Verdana,Italic"Page&amp;P</oddFooter>
  </headerFooter>
  <rowBreaks count="1" manualBreakCount="1">
    <brk id="66" max="1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87"/>
  <sheetViews>
    <sheetView topLeftCell="A40" zoomScaleNormal="100" workbookViewId="0">
      <selection activeCell="M69" sqref="M69"/>
    </sheetView>
  </sheetViews>
  <sheetFormatPr defaultColWidth="9.109375" defaultRowHeight="12.6" x14ac:dyDescent="0.2"/>
  <cols>
    <col min="1" max="1" width="3.44140625" style="425" customWidth="1"/>
    <col min="2" max="7" width="9.109375" style="353"/>
    <col min="8" max="8" width="3.5546875" style="353" customWidth="1"/>
    <col min="9" max="9" width="13.6640625" style="353" customWidth="1"/>
    <col min="10" max="10" width="8.109375" style="353" bestFit="1" customWidth="1"/>
    <col min="11" max="11" width="2.6640625" style="354" customWidth="1"/>
    <col min="12" max="12" width="18.109375" style="354" customWidth="1"/>
    <col min="13" max="13" width="10.33203125" style="662" customWidth="1"/>
    <col min="14" max="14" width="11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359"/>
      <c r="F3" s="350"/>
      <c r="G3" s="1360" t="s">
        <v>1046</v>
      </c>
      <c r="H3" s="1360"/>
      <c r="I3" s="1360"/>
      <c r="J3" s="1360"/>
      <c r="K3" s="1360"/>
      <c r="L3" s="351"/>
      <c r="M3" s="628"/>
      <c r="N3" s="629"/>
    </row>
    <row r="4" spans="1:14" ht="15" customHeight="1" x14ac:dyDescent="0.2">
      <c r="A4" s="350"/>
      <c r="B4" s="350"/>
      <c r="C4" s="350"/>
      <c r="D4" s="350"/>
      <c r="E4" s="359"/>
      <c r="F4" s="359"/>
      <c r="G4" s="1361" t="s">
        <v>171</v>
      </c>
      <c r="H4" s="1361"/>
      <c r="I4" s="1361"/>
      <c r="J4" s="1361"/>
      <c r="K4" s="1361"/>
      <c r="L4" s="357"/>
      <c r="M4" s="633"/>
      <c r="N4" s="634" t="s">
        <v>1</v>
      </c>
    </row>
    <row r="5" spans="1:14" x14ac:dyDescent="0.2">
      <c r="A5" s="350"/>
      <c r="B5" s="350"/>
      <c r="C5" s="350"/>
      <c r="D5" s="350"/>
      <c r="E5" s="359"/>
      <c r="F5" s="359"/>
      <c r="G5" s="1191" t="s">
        <v>1047</v>
      </c>
      <c r="H5" s="1191"/>
      <c r="I5" s="1191"/>
      <c r="J5" s="1191"/>
      <c r="K5" s="1191"/>
      <c r="L5" s="357"/>
      <c r="M5" s="633"/>
      <c r="N5" s="634" t="s">
        <v>2</v>
      </c>
    </row>
    <row r="6" spans="1:14" ht="13.2" thickBot="1" x14ac:dyDescent="0.25">
      <c r="A6" s="350"/>
      <c r="B6" s="350"/>
      <c r="C6" s="350"/>
      <c r="D6" s="350"/>
      <c r="E6" s="359"/>
      <c r="F6" s="359"/>
      <c r="G6" s="359"/>
      <c r="H6" s="595"/>
      <c r="I6" s="595"/>
      <c r="J6" s="595"/>
      <c r="K6" s="351"/>
      <c r="L6" s="351"/>
      <c r="M6" s="628"/>
      <c r="N6" s="629"/>
    </row>
    <row r="7" spans="1:14" ht="20.399999999999999" thickBot="1" x14ac:dyDescent="0.35">
      <c r="A7" s="350"/>
      <c r="B7" s="350"/>
      <c r="C7" s="350"/>
      <c r="D7" s="350"/>
      <c r="E7" s="350"/>
      <c r="F7" s="350"/>
      <c r="G7" s="1362" t="s">
        <v>610</v>
      </c>
      <c r="H7" s="1363"/>
      <c r="I7" s="1363"/>
      <c r="J7" s="1364"/>
      <c r="K7" s="351"/>
      <c r="L7" s="351"/>
      <c r="M7" s="628"/>
      <c r="N7" s="629"/>
    </row>
    <row r="8" spans="1:14" ht="24" customHeight="1" x14ac:dyDescent="0.2">
      <c r="B8" s="361" t="s">
        <v>721</v>
      </c>
      <c r="C8" s="362"/>
      <c r="D8" s="362"/>
      <c r="E8" s="362"/>
      <c r="F8" s="362"/>
      <c r="G8" s="520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722</v>
      </c>
      <c r="C10" s="367"/>
      <c r="D10" s="367"/>
      <c r="E10" s="367"/>
      <c r="F10" s="367"/>
      <c r="G10" s="367"/>
      <c r="H10" s="367"/>
      <c r="I10" s="367"/>
      <c r="J10" s="367"/>
      <c r="K10" s="368"/>
      <c r="L10" s="495">
        <v>628520</v>
      </c>
      <c r="M10" s="697">
        <f>N10*0.8</f>
        <v>4835.2</v>
      </c>
      <c r="N10" s="697">
        <v>6044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2" t="s">
        <v>206</v>
      </c>
      <c r="C13" s="350"/>
      <c r="D13" s="373" t="s">
        <v>234</v>
      </c>
      <c r="E13" s="350"/>
      <c r="F13" s="350"/>
      <c r="G13" s="350"/>
      <c r="H13" s="359"/>
      <c r="I13" s="372" t="s">
        <v>723</v>
      </c>
      <c r="J13" s="373"/>
      <c r="K13" s="357"/>
      <c r="L13" s="374" t="s">
        <v>724</v>
      </c>
      <c r="M13" s="642"/>
      <c r="N13" s="642"/>
    </row>
    <row r="14" spans="1:14" x14ac:dyDescent="0.2">
      <c r="A14" s="350"/>
      <c r="B14" s="372" t="s">
        <v>311</v>
      </c>
      <c r="C14" s="350"/>
      <c r="D14" s="373" t="s">
        <v>725</v>
      </c>
      <c r="E14" s="350"/>
      <c r="F14" s="350"/>
      <c r="G14" s="350"/>
      <c r="H14" s="359"/>
      <c r="I14" s="372" t="s">
        <v>232</v>
      </c>
      <c r="J14" s="373"/>
      <c r="K14" s="357"/>
      <c r="L14" s="374" t="s">
        <v>233</v>
      </c>
      <c r="M14" s="642"/>
      <c r="N14" s="642"/>
    </row>
    <row r="15" spans="1:14" x14ac:dyDescent="0.2">
      <c r="A15" s="350"/>
      <c r="B15" s="372" t="s">
        <v>15</v>
      </c>
      <c r="C15" s="350"/>
      <c r="D15" s="373" t="s">
        <v>726</v>
      </c>
      <c r="E15" s="350"/>
      <c r="F15" s="350"/>
      <c r="G15" s="350"/>
      <c r="H15" s="359"/>
      <c r="I15" s="372" t="s">
        <v>727</v>
      </c>
      <c r="J15" s="373"/>
      <c r="K15" s="357"/>
      <c r="L15" s="374" t="s">
        <v>255</v>
      </c>
      <c r="M15" s="642"/>
      <c r="N15" s="642"/>
    </row>
    <row r="16" spans="1:14" x14ac:dyDescent="0.2">
      <c r="A16" s="350"/>
      <c r="B16" s="372" t="s">
        <v>205</v>
      </c>
      <c r="C16" s="350"/>
      <c r="D16" s="373" t="s">
        <v>728</v>
      </c>
      <c r="E16" s="350"/>
      <c r="F16" s="350"/>
      <c r="G16" s="350"/>
      <c r="H16" s="359"/>
      <c r="I16" s="372" t="s">
        <v>27</v>
      </c>
      <c r="J16" s="373"/>
      <c r="K16" s="357"/>
      <c r="L16" s="374" t="s">
        <v>254</v>
      </c>
      <c r="M16" s="642"/>
      <c r="N16" s="642"/>
    </row>
    <row r="17" spans="1:14" x14ac:dyDescent="0.2">
      <c r="A17" s="350"/>
      <c r="B17" s="372" t="s">
        <v>22</v>
      </c>
      <c r="C17" s="350"/>
      <c r="D17" s="373" t="s">
        <v>258</v>
      </c>
      <c r="E17" s="350"/>
      <c r="F17" s="350"/>
      <c r="G17" s="350"/>
      <c r="H17" s="359"/>
      <c r="I17" s="372" t="s">
        <v>729</v>
      </c>
      <c r="J17" s="373"/>
      <c r="K17" s="357"/>
      <c r="L17" s="374" t="s">
        <v>256</v>
      </c>
      <c r="M17" s="642"/>
      <c r="N17" s="642"/>
    </row>
    <row r="18" spans="1:14" x14ac:dyDescent="0.2">
      <c r="A18" s="350"/>
      <c r="B18" s="372" t="s">
        <v>291</v>
      </c>
      <c r="C18" s="350"/>
      <c r="D18" s="373" t="s">
        <v>730</v>
      </c>
      <c r="E18" s="350"/>
      <c r="F18" s="350"/>
      <c r="G18" s="350"/>
      <c r="H18" s="359"/>
      <c r="I18" s="372" t="s">
        <v>29</v>
      </c>
      <c r="J18" s="373"/>
      <c r="K18" s="357"/>
      <c r="L18" s="374" t="s">
        <v>257</v>
      </c>
      <c r="M18" s="642"/>
      <c r="N18" s="642"/>
    </row>
    <row r="19" spans="1:14" x14ac:dyDescent="0.2">
      <c r="A19" s="350"/>
      <c r="B19" s="372" t="s">
        <v>17</v>
      </c>
      <c r="C19" s="350"/>
      <c r="D19" s="373" t="s">
        <v>731</v>
      </c>
      <c r="E19" s="350"/>
      <c r="F19" s="350"/>
      <c r="G19" s="350"/>
      <c r="H19" s="359"/>
      <c r="I19" s="372" t="s">
        <v>732</v>
      </c>
      <c r="J19" s="373"/>
      <c r="K19" s="357"/>
      <c r="L19" s="374" t="s">
        <v>733</v>
      </c>
      <c r="M19" s="642"/>
      <c r="N19" s="642"/>
    </row>
    <row r="20" spans="1:14" x14ac:dyDescent="0.2">
      <c r="A20" s="350"/>
      <c r="B20" s="372" t="s">
        <v>21</v>
      </c>
      <c r="C20" s="350"/>
      <c r="D20" s="373" t="s">
        <v>235</v>
      </c>
      <c r="E20" s="350"/>
      <c r="F20" s="350"/>
      <c r="G20" s="350"/>
      <c r="H20" s="359"/>
      <c r="I20" s="372" t="s">
        <v>312</v>
      </c>
      <c r="J20" s="350"/>
      <c r="K20" s="357"/>
      <c r="L20" s="374" t="s">
        <v>734</v>
      </c>
      <c r="M20" s="642"/>
      <c r="N20" s="642"/>
    </row>
    <row r="21" spans="1:14" x14ac:dyDescent="0.2">
      <c r="A21" s="350"/>
      <c r="B21" s="372" t="s">
        <v>208</v>
      </c>
      <c r="C21" s="350"/>
      <c r="D21" s="373" t="s">
        <v>735</v>
      </c>
      <c r="E21" s="350"/>
      <c r="F21" s="350"/>
      <c r="G21" s="350"/>
      <c r="H21" s="359"/>
      <c r="I21" s="372" t="s">
        <v>736</v>
      </c>
      <c r="J21" s="359"/>
      <c r="K21" s="350"/>
      <c r="L21" s="374" t="s">
        <v>266</v>
      </c>
      <c r="M21" s="633"/>
      <c r="N21" s="642"/>
    </row>
    <row r="22" spans="1:14" x14ac:dyDescent="0.2">
      <c r="A22" s="350"/>
      <c r="B22" s="369"/>
      <c r="C22" s="369"/>
      <c r="D22" s="369"/>
      <c r="E22" s="369"/>
      <c r="F22" s="369"/>
      <c r="G22" s="369"/>
      <c r="H22" s="369"/>
      <c r="I22" s="369"/>
      <c r="J22" s="369"/>
      <c r="K22" s="377"/>
      <c r="L22" s="370"/>
      <c r="M22" s="641"/>
      <c r="N22" s="641"/>
    </row>
    <row r="23" spans="1:14" x14ac:dyDescent="0.2">
      <c r="A23" s="350"/>
      <c r="B23" s="378" t="s">
        <v>44</v>
      </c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x14ac:dyDescent="0.2">
      <c r="A24" s="350"/>
      <c r="B24" s="373" t="s">
        <v>45</v>
      </c>
      <c r="C24" s="350"/>
      <c r="D24" s="350"/>
      <c r="E24" s="350"/>
      <c r="F24" s="350"/>
      <c r="G24" s="350"/>
      <c r="H24" s="350"/>
      <c r="I24" s="350"/>
      <c r="J24" s="350"/>
      <c r="K24" s="351"/>
      <c r="L24" s="351"/>
      <c r="M24" s="628"/>
      <c r="N24" s="629"/>
    </row>
    <row r="25" spans="1:14" ht="6" customHeight="1" x14ac:dyDescent="0.2">
      <c r="A25" s="350"/>
      <c r="B25" s="373"/>
      <c r="C25" s="350"/>
      <c r="D25" s="350"/>
      <c r="E25" s="350"/>
      <c r="F25" s="350"/>
      <c r="G25" s="350"/>
      <c r="H25" s="350"/>
      <c r="I25" s="350"/>
      <c r="J25" s="350"/>
      <c r="K25" s="351"/>
      <c r="L25" s="351"/>
      <c r="M25" s="628"/>
      <c r="N25" s="629"/>
    </row>
    <row r="26" spans="1:14" ht="26.25" customHeight="1" x14ac:dyDescent="0.2">
      <c r="A26" s="350"/>
      <c r="B26" s="381" t="s">
        <v>46</v>
      </c>
      <c r="C26" s="362"/>
      <c r="D26" s="362"/>
      <c r="E26" s="362"/>
      <c r="F26" s="362"/>
      <c r="G26" s="362"/>
      <c r="H26" s="643"/>
      <c r="I26" s="699"/>
      <c r="J26" s="364" t="s">
        <v>737</v>
      </c>
      <c r="K26" s="700"/>
      <c r="L26" s="384" t="s">
        <v>47</v>
      </c>
      <c r="M26" s="637" t="s">
        <v>455</v>
      </c>
      <c r="N26" s="637" t="s">
        <v>5</v>
      </c>
    </row>
    <row r="27" spans="1:14" ht="12.75" customHeight="1" x14ac:dyDescent="0.2">
      <c r="A27" s="350"/>
      <c r="B27" s="385"/>
      <c r="C27" s="386"/>
      <c r="D27" s="386"/>
      <c r="E27" s="386"/>
      <c r="F27" s="386"/>
      <c r="G27" s="386"/>
      <c r="H27" s="461"/>
      <c r="I27" s="387"/>
      <c r="J27" s="431"/>
      <c r="K27" s="388"/>
      <c r="L27" s="387"/>
      <c r="M27" s="644"/>
      <c r="N27" s="644"/>
    </row>
    <row r="28" spans="1:14" ht="12.75" customHeight="1" x14ac:dyDescent="0.2">
      <c r="A28" s="350"/>
      <c r="B28" s="372" t="s">
        <v>296</v>
      </c>
      <c r="C28" s="350"/>
      <c r="D28" s="350"/>
      <c r="E28" s="350"/>
      <c r="F28" s="350"/>
      <c r="G28" s="350"/>
      <c r="H28" s="461"/>
      <c r="I28" s="431"/>
      <c r="J28" s="431"/>
      <c r="K28" s="388"/>
      <c r="L28" s="431"/>
      <c r="M28" s="650"/>
      <c r="N28" s="650"/>
    </row>
    <row r="29" spans="1:14" ht="12.75" customHeight="1" x14ac:dyDescent="0.2">
      <c r="A29" s="350"/>
      <c r="B29" s="649"/>
      <c r="C29" s="369" t="s">
        <v>61</v>
      </c>
      <c r="D29" s="350"/>
      <c r="E29" s="350"/>
      <c r="F29" s="350"/>
      <c r="G29" s="350"/>
      <c r="H29" s="461"/>
      <c r="I29" s="431"/>
      <c r="J29" s="431"/>
      <c r="K29" s="388"/>
      <c r="L29" s="431"/>
      <c r="M29" s="650"/>
      <c r="N29" s="650"/>
    </row>
    <row r="30" spans="1:14" ht="12.75" customHeight="1" x14ac:dyDescent="0.2">
      <c r="A30" s="350"/>
      <c r="B30" s="649"/>
      <c r="C30" s="1429" t="s">
        <v>773</v>
      </c>
      <c r="D30" s="1429"/>
      <c r="E30" s="1429"/>
      <c r="F30" s="1429"/>
      <c r="G30" s="1429"/>
      <c r="H30" s="1429"/>
      <c r="I30" s="1429"/>
      <c r="J30" s="510" t="s">
        <v>51</v>
      </c>
      <c r="K30" s="388"/>
      <c r="L30" s="505"/>
      <c r="M30" s="673" t="s">
        <v>52</v>
      </c>
      <c r="N30" s="673" t="s">
        <v>52</v>
      </c>
    </row>
    <row r="31" spans="1:14" ht="12.75" customHeight="1" x14ac:dyDescent="0.2">
      <c r="A31" s="350"/>
      <c r="B31" s="649"/>
      <c r="C31" s="1429" t="s">
        <v>1048</v>
      </c>
      <c r="D31" s="1429"/>
      <c r="E31" s="1429"/>
      <c r="F31" s="1429"/>
      <c r="G31" s="1429"/>
      <c r="H31" s="1429"/>
      <c r="I31" s="1429"/>
      <c r="K31" s="388"/>
      <c r="L31" s="505"/>
      <c r="M31" s="673">
        <v>0</v>
      </c>
      <c r="N31" s="673">
        <v>0</v>
      </c>
    </row>
    <row r="32" spans="1:14" ht="12.75" customHeight="1" x14ac:dyDescent="0.2">
      <c r="A32" s="350"/>
      <c r="B32" s="649"/>
      <c r="C32" s="1429" t="s">
        <v>1049</v>
      </c>
      <c r="D32" s="1429"/>
      <c r="E32" s="1429"/>
      <c r="F32" s="1429"/>
      <c r="G32" s="1429"/>
      <c r="H32" s="1429"/>
      <c r="I32" s="1429"/>
      <c r="J32" s="510" t="s">
        <v>51</v>
      </c>
      <c r="K32" s="388"/>
      <c r="L32" s="505" t="s">
        <v>1040</v>
      </c>
      <c r="M32" s="673">
        <f>N32*0.8</f>
        <v>321.60000000000002</v>
      </c>
      <c r="N32" s="673">
        <v>402</v>
      </c>
    </row>
    <row r="33" spans="1:14" ht="12.75" customHeight="1" x14ac:dyDescent="0.2">
      <c r="A33" s="350"/>
      <c r="B33" s="649"/>
      <c r="C33" s="1429"/>
      <c r="D33" s="1429"/>
      <c r="E33" s="1429"/>
      <c r="F33" s="1429"/>
      <c r="G33" s="1429"/>
      <c r="H33" s="1429"/>
      <c r="I33" s="1429"/>
      <c r="J33" s="604"/>
      <c r="K33" s="388"/>
      <c r="L33" s="502"/>
      <c r="M33" s="653"/>
      <c r="N33" s="653"/>
    </row>
    <row r="34" spans="1:14" ht="12.75" customHeight="1" x14ac:dyDescent="0.2">
      <c r="A34" s="350"/>
      <c r="B34" s="649"/>
      <c r="C34" s="1434" t="s">
        <v>65</v>
      </c>
      <c r="D34" s="1434"/>
      <c r="E34" s="1434"/>
      <c r="F34" s="1434"/>
      <c r="G34" s="1434"/>
      <c r="H34" s="1434"/>
      <c r="I34" s="1434"/>
      <c r="J34" s="604"/>
      <c r="K34" s="388"/>
      <c r="L34" s="502"/>
      <c r="M34" s="653"/>
      <c r="N34" s="653"/>
    </row>
    <row r="35" spans="1:14" ht="12.75" customHeight="1" x14ac:dyDescent="0.2">
      <c r="A35" s="350"/>
      <c r="B35" s="649"/>
      <c r="C35" s="1429" t="s">
        <v>64</v>
      </c>
      <c r="D35" s="1429"/>
      <c r="E35" s="1429"/>
      <c r="F35" s="1429"/>
      <c r="G35" s="1429"/>
      <c r="H35" s="1429"/>
      <c r="I35" s="1429"/>
      <c r="J35" s="510" t="s">
        <v>51</v>
      </c>
      <c r="K35" s="388"/>
      <c r="L35" s="505"/>
      <c r="M35" s="673" t="s">
        <v>52</v>
      </c>
      <c r="N35" s="673" t="s">
        <v>52</v>
      </c>
    </row>
    <row r="36" spans="1:14" s="425" customFormat="1" ht="12.75" customHeight="1" x14ac:dyDescent="0.2">
      <c r="A36" s="350"/>
      <c r="B36" s="649"/>
      <c r="C36" s="1435"/>
      <c r="D36" s="1435"/>
      <c r="E36" s="1435"/>
      <c r="F36" s="1435"/>
      <c r="G36" s="1435"/>
      <c r="H36" s="1435"/>
      <c r="I36" s="1435"/>
      <c r="J36" s="604"/>
      <c r="K36" s="388"/>
      <c r="L36" s="502"/>
      <c r="M36" s="653"/>
      <c r="N36" s="653"/>
    </row>
    <row r="37" spans="1:14" x14ac:dyDescent="0.2">
      <c r="A37" s="350"/>
      <c r="B37" s="372" t="s">
        <v>48</v>
      </c>
      <c r="C37" s="350"/>
      <c r="D37" s="350"/>
      <c r="E37" s="350"/>
      <c r="F37" s="350"/>
      <c r="G37" s="350"/>
      <c r="H37" s="350"/>
      <c r="I37" s="350"/>
      <c r="J37" s="350"/>
      <c r="K37" s="351"/>
      <c r="L37" s="351"/>
      <c r="M37" s="628"/>
      <c r="N37" s="629"/>
    </row>
    <row r="38" spans="1:14" x14ac:dyDescent="0.2">
      <c r="A38" s="350"/>
      <c r="B38" s="378"/>
      <c r="C38" s="371" t="s">
        <v>173</v>
      </c>
      <c r="D38" s="350"/>
      <c r="E38" s="350"/>
      <c r="F38" s="350"/>
      <c r="G38" s="350"/>
      <c r="H38" s="594"/>
      <c r="I38" s="594"/>
      <c r="J38" s="594"/>
      <c r="K38" s="351"/>
      <c r="L38" s="351"/>
      <c r="M38" s="628"/>
      <c r="N38" s="628"/>
    </row>
    <row r="39" spans="1:14" x14ac:dyDescent="0.2">
      <c r="A39" s="350"/>
      <c r="B39" s="389"/>
      <c r="C39" s="1312" t="s">
        <v>235</v>
      </c>
      <c r="D39" s="1312"/>
      <c r="E39" s="1312"/>
      <c r="F39" s="1312"/>
      <c r="G39" s="1312"/>
      <c r="H39" s="1312"/>
      <c r="I39" s="1312"/>
      <c r="J39" s="510" t="s">
        <v>51</v>
      </c>
      <c r="K39" s="502"/>
      <c r="L39" s="505" t="s">
        <v>528</v>
      </c>
      <c r="M39" s="673" t="s">
        <v>52</v>
      </c>
      <c r="N39" s="673" t="s">
        <v>52</v>
      </c>
    </row>
    <row r="40" spans="1:14" x14ac:dyDescent="0.2">
      <c r="A40" s="350"/>
      <c r="B40" s="389"/>
      <c r="C40" s="1312" t="s">
        <v>1050</v>
      </c>
      <c r="D40" s="1312"/>
      <c r="E40" s="1312"/>
      <c r="F40" s="1312"/>
      <c r="G40" s="1312"/>
      <c r="H40" s="1312"/>
      <c r="I40" s="1312"/>
      <c r="J40" s="510" t="s">
        <v>51</v>
      </c>
      <c r="K40" s="502"/>
      <c r="L40" s="505" t="s">
        <v>1051</v>
      </c>
      <c r="M40" s="673">
        <f>N40*0.8</f>
        <v>458.40000000000003</v>
      </c>
      <c r="N40" s="673">
        <v>573</v>
      </c>
    </row>
    <row r="41" spans="1:14" x14ac:dyDescent="0.2">
      <c r="A41" s="350"/>
      <c r="B41" s="373"/>
      <c r="C41" s="665"/>
      <c r="D41" s="603"/>
      <c r="E41" s="603"/>
      <c r="F41" s="603"/>
      <c r="G41" s="603"/>
      <c r="H41" s="604"/>
      <c r="I41" s="604"/>
      <c r="J41" s="604"/>
      <c r="K41" s="502"/>
      <c r="L41" s="502"/>
      <c r="M41" s="653"/>
      <c r="N41" s="653"/>
    </row>
    <row r="42" spans="1:14" x14ac:dyDescent="0.2">
      <c r="A42" s="350"/>
      <c r="B42" s="394" t="s">
        <v>99</v>
      </c>
      <c r="C42" s="678"/>
      <c r="D42" s="678"/>
      <c r="E42" s="678"/>
      <c r="F42" s="678"/>
      <c r="G42" s="678"/>
      <c r="H42" s="678"/>
      <c r="I42" s="678"/>
      <c r="J42" s="678"/>
      <c r="K42" s="534"/>
      <c r="L42" s="534"/>
      <c r="M42" s="679"/>
      <c r="N42" s="680"/>
    </row>
    <row r="43" spans="1:14" x14ac:dyDescent="0.2">
      <c r="A43" s="350"/>
      <c r="B43" s="373"/>
      <c r="C43" s="1312" t="s">
        <v>1052</v>
      </c>
      <c r="D43" s="1312"/>
      <c r="E43" s="1312"/>
      <c r="F43" s="1312"/>
      <c r="G43" s="1312"/>
      <c r="H43" s="1312"/>
      <c r="I43" s="1312"/>
      <c r="J43" s="510" t="s">
        <v>51</v>
      </c>
      <c r="K43" s="502"/>
      <c r="L43" s="505" t="s">
        <v>528</v>
      </c>
      <c r="M43" s="673" t="s">
        <v>52</v>
      </c>
      <c r="N43" s="673" t="s">
        <v>52</v>
      </c>
    </row>
    <row r="44" spans="1:14" x14ac:dyDescent="0.2">
      <c r="A44" s="350"/>
      <c r="B44" s="373"/>
      <c r="C44" s="1312" t="s">
        <v>738</v>
      </c>
      <c r="D44" s="1312"/>
      <c r="E44" s="1312"/>
      <c r="F44" s="1312"/>
      <c r="G44" s="1312"/>
      <c r="H44" s="1312"/>
      <c r="I44" s="1312"/>
      <c r="J44" s="510" t="s">
        <v>51</v>
      </c>
      <c r="K44" s="502"/>
      <c r="L44" s="505" t="s">
        <v>739</v>
      </c>
      <c r="M44" s="673">
        <v>165</v>
      </c>
      <c r="N44" s="673">
        <v>269</v>
      </c>
    </row>
    <row r="45" spans="1:14" x14ac:dyDescent="0.2">
      <c r="A45" s="350"/>
      <c r="B45" s="389"/>
      <c r="C45" s="1312" t="s">
        <v>224</v>
      </c>
      <c r="D45" s="1312"/>
      <c r="E45" s="1312"/>
      <c r="F45" s="1312"/>
      <c r="G45" s="1312"/>
      <c r="H45" s="1312"/>
      <c r="I45" s="1312"/>
      <c r="J45" s="510" t="s">
        <v>51</v>
      </c>
      <c r="K45" s="502"/>
      <c r="L45" s="505" t="s">
        <v>225</v>
      </c>
      <c r="M45" s="673">
        <f>N45*0.8</f>
        <v>118.4</v>
      </c>
      <c r="N45" s="673">
        <v>148</v>
      </c>
    </row>
    <row r="46" spans="1:14" x14ac:dyDescent="0.2">
      <c r="A46" s="350"/>
      <c r="B46" s="649"/>
      <c r="C46" s="603"/>
      <c r="D46" s="603"/>
      <c r="E46" s="603"/>
      <c r="F46" s="603"/>
      <c r="G46" s="603"/>
      <c r="H46" s="702"/>
      <c r="I46" s="703"/>
      <c r="J46" s="703"/>
      <c r="K46" s="503"/>
      <c r="L46" s="703"/>
      <c r="M46" s="704"/>
      <c r="N46" s="704"/>
    </row>
    <row r="47" spans="1:14" x14ac:dyDescent="0.2">
      <c r="A47" s="350"/>
      <c r="B47" s="394" t="s">
        <v>81</v>
      </c>
      <c r="C47" s="678"/>
      <c r="D47" s="678"/>
      <c r="E47" s="678"/>
      <c r="F47" s="678"/>
      <c r="G47" s="678"/>
      <c r="H47" s="678"/>
      <c r="I47" s="678"/>
      <c r="J47" s="678"/>
      <c r="K47" s="534"/>
      <c r="L47" s="534"/>
      <c r="M47" s="679"/>
      <c r="N47" s="680"/>
    </row>
    <row r="48" spans="1:14" x14ac:dyDescent="0.2">
      <c r="A48" s="350"/>
      <c r="B48" s="389"/>
      <c r="C48" s="1312" t="s">
        <v>218</v>
      </c>
      <c r="D48" s="1312"/>
      <c r="E48" s="1312"/>
      <c r="F48" s="1312"/>
      <c r="G48" s="1312"/>
      <c r="H48" s="1312"/>
      <c r="I48" s="1312"/>
      <c r="J48" s="510" t="s">
        <v>51</v>
      </c>
      <c r="K48" s="502"/>
      <c r="L48" s="505">
        <v>632367</v>
      </c>
      <c r="M48" s="673">
        <f>N48*0.8</f>
        <v>867.2</v>
      </c>
      <c r="N48" s="673">
        <v>1084</v>
      </c>
    </row>
    <row r="49" spans="1:14" x14ac:dyDescent="0.2">
      <c r="A49" s="350"/>
      <c r="B49" s="373"/>
      <c r="C49" s="1312" t="s">
        <v>740</v>
      </c>
      <c r="D49" s="1312"/>
      <c r="E49" s="1312"/>
      <c r="F49" s="1312"/>
      <c r="G49" s="1312"/>
      <c r="H49" s="1312"/>
      <c r="I49" s="1312"/>
      <c r="J49" s="510" t="s">
        <v>51</v>
      </c>
      <c r="K49" s="502"/>
      <c r="L49" s="505">
        <v>628968</v>
      </c>
      <c r="M49" s="673">
        <f>N49*0.8</f>
        <v>520.80000000000007</v>
      </c>
      <c r="N49" s="673">
        <v>651</v>
      </c>
    </row>
    <row r="50" spans="1:14" x14ac:dyDescent="0.2">
      <c r="A50" s="350"/>
      <c r="B50" s="373"/>
      <c r="C50" s="1312" t="s">
        <v>1053</v>
      </c>
      <c r="D50" s="1312"/>
      <c r="E50" s="1312"/>
      <c r="F50" s="1312"/>
      <c r="G50" s="1312"/>
      <c r="H50" s="1312"/>
      <c r="I50" s="1312"/>
      <c r="J50" s="510" t="s">
        <v>51</v>
      </c>
      <c r="K50" s="502"/>
      <c r="L50" s="505" t="s">
        <v>1054</v>
      </c>
      <c r="M50" s="673" t="s">
        <v>930</v>
      </c>
      <c r="N50" s="673" t="s">
        <v>930</v>
      </c>
    </row>
    <row r="51" spans="1:14" x14ac:dyDescent="0.2">
      <c r="A51" s="350"/>
      <c r="B51" s="373"/>
      <c r="C51" s="1312" t="s">
        <v>1055</v>
      </c>
      <c r="D51" s="1312"/>
      <c r="E51" s="1312"/>
      <c r="F51" s="1312"/>
      <c r="G51" s="1312"/>
      <c r="H51" s="1312"/>
      <c r="I51" s="1312"/>
      <c r="J51" s="510" t="s">
        <v>51</v>
      </c>
      <c r="K51" s="502"/>
      <c r="L51" s="505" t="s">
        <v>1056</v>
      </c>
      <c r="M51" s="673">
        <f t="shared" ref="M51" si="0">N51*0.8</f>
        <v>445.6</v>
      </c>
      <c r="N51" s="673">
        <v>557</v>
      </c>
    </row>
    <row r="52" spans="1:14" x14ac:dyDescent="0.2">
      <c r="A52" s="350"/>
      <c r="B52" s="389"/>
      <c r="C52" s="1312" t="s">
        <v>101</v>
      </c>
      <c r="D52" s="1312"/>
      <c r="E52" s="1312"/>
      <c r="F52" s="1312"/>
      <c r="G52" s="1312"/>
      <c r="H52" s="1312"/>
      <c r="I52" s="1312"/>
      <c r="J52" s="510" t="s">
        <v>51</v>
      </c>
      <c r="K52" s="502"/>
      <c r="L52" s="505" t="s">
        <v>260</v>
      </c>
      <c r="M52" s="673">
        <f>N52*0.8</f>
        <v>47.2</v>
      </c>
      <c r="N52" s="673">
        <v>59</v>
      </c>
    </row>
    <row r="53" spans="1:14" x14ac:dyDescent="0.2">
      <c r="A53" s="350"/>
      <c r="B53" s="359"/>
      <c r="C53" s="1312" t="s">
        <v>226</v>
      </c>
      <c r="D53" s="1312"/>
      <c r="E53" s="1312"/>
      <c r="F53" s="1312"/>
      <c r="G53" s="1312"/>
      <c r="H53" s="1312"/>
      <c r="I53" s="1312"/>
      <c r="J53" s="510" t="s">
        <v>51</v>
      </c>
      <c r="K53" s="502"/>
      <c r="L53" s="505"/>
      <c r="M53" s="673" t="s">
        <v>930</v>
      </c>
      <c r="N53" s="673" t="s">
        <v>930</v>
      </c>
    </row>
    <row r="54" spans="1:14" x14ac:dyDescent="0.2">
      <c r="A54" s="350"/>
      <c r="B54" s="350"/>
      <c r="C54" s="1389" t="s">
        <v>266</v>
      </c>
      <c r="D54" s="1312"/>
      <c r="E54" s="1312"/>
      <c r="F54" s="1312"/>
      <c r="G54" s="1312"/>
      <c r="H54" s="1312"/>
      <c r="I54" s="1312"/>
      <c r="J54" s="510" t="s">
        <v>51</v>
      </c>
      <c r="K54" s="502"/>
      <c r="L54" s="505"/>
      <c r="M54" s="673" t="s">
        <v>930</v>
      </c>
      <c r="N54" s="673" t="s">
        <v>930</v>
      </c>
    </row>
    <row r="55" spans="1:14" x14ac:dyDescent="0.2">
      <c r="A55" s="350"/>
      <c r="B55" s="350"/>
      <c r="C55" s="1312" t="s">
        <v>92</v>
      </c>
      <c r="D55" s="1312"/>
      <c r="E55" s="1312"/>
      <c r="F55" s="1312"/>
      <c r="G55" s="1312"/>
      <c r="H55" s="1312"/>
      <c r="I55" s="1312"/>
      <c r="J55" s="510" t="s">
        <v>51</v>
      </c>
      <c r="K55" s="502"/>
      <c r="L55" s="505"/>
      <c r="M55" s="673" t="s">
        <v>930</v>
      </c>
      <c r="N55" s="673" t="s">
        <v>930</v>
      </c>
    </row>
    <row r="56" spans="1:14" x14ac:dyDescent="0.2">
      <c r="A56" s="350"/>
      <c r="B56" s="350"/>
      <c r="C56" s="1312"/>
      <c r="D56" s="1312"/>
      <c r="E56" s="1312"/>
      <c r="F56" s="1312"/>
      <c r="G56" s="1312"/>
      <c r="H56" s="1312"/>
      <c r="I56" s="1312"/>
      <c r="J56" s="510" t="s">
        <v>51</v>
      </c>
      <c r="K56" s="502"/>
      <c r="L56" s="505"/>
      <c r="M56" s="673"/>
      <c r="N56" s="673"/>
    </row>
    <row r="57" spans="1:14" x14ac:dyDescent="0.2">
      <c r="A57" s="350"/>
      <c r="B57" s="350"/>
      <c r="C57" s="901"/>
      <c r="D57" s="901"/>
      <c r="E57" s="901"/>
      <c r="F57" s="901"/>
      <c r="G57" s="901"/>
      <c r="H57" s="901"/>
      <c r="I57" s="901"/>
      <c r="J57" s="604"/>
      <c r="K57" s="502"/>
      <c r="L57" s="502"/>
      <c r="M57" s="653"/>
      <c r="N57" s="653"/>
    </row>
    <row r="58" spans="1:14" x14ac:dyDescent="0.2">
      <c r="A58" s="350"/>
      <c r="B58" s="350"/>
      <c r="C58" s="389"/>
      <c r="D58" s="350"/>
      <c r="E58" s="350"/>
      <c r="F58" s="350"/>
      <c r="G58" s="350"/>
      <c r="H58" s="350"/>
      <c r="I58" s="350"/>
      <c r="J58" s="350"/>
      <c r="K58" s="351"/>
      <c r="L58" s="351"/>
      <c r="M58" s="628"/>
      <c r="N58" s="629"/>
    </row>
    <row r="59" spans="1:14" ht="26.25" customHeight="1" x14ac:dyDescent="0.2">
      <c r="A59" s="350"/>
      <c r="B59" s="381" t="s">
        <v>399</v>
      </c>
      <c r="C59" s="362"/>
      <c r="D59" s="362"/>
      <c r="E59" s="362"/>
      <c r="F59" s="362"/>
      <c r="G59" s="362"/>
      <c r="H59" s="643"/>
      <c r="I59" s="699"/>
      <c r="J59" s="364" t="s">
        <v>737</v>
      </c>
      <c r="K59" s="700"/>
      <c r="L59" s="384" t="s">
        <v>47</v>
      </c>
      <c r="M59" s="637" t="s">
        <v>455</v>
      </c>
      <c r="N59" s="637" t="s">
        <v>5</v>
      </c>
    </row>
    <row r="60" spans="1:14" x14ac:dyDescent="0.2">
      <c r="A60" s="350"/>
      <c r="B60" s="882" t="s">
        <v>720</v>
      </c>
      <c r="C60" s="882"/>
      <c r="D60" s="359"/>
      <c r="E60" s="359"/>
      <c r="F60" s="359"/>
      <c r="G60" s="359"/>
      <c r="H60" s="457"/>
      <c r="I60" s="455"/>
      <c r="J60" s="455"/>
      <c r="K60" s="456"/>
      <c r="L60" s="456"/>
      <c r="M60" s="633"/>
      <c r="N60" s="657"/>
    </row>
    <row r="61" spans="1:14" ht="24" customHeight="1" x14ac:dyDescent="0.2">
      <c r="A61" s="350"/>
      <c r="B61" s="359"/>
      <c r="C61" s="1431" t="s">
        <v>904</v>
      </c>
      <c r="D61" s="1432"/>
      <c r="E61" s="1432"/>
      <c r="F61" s="1432"/>
      <c r="G61" s="1432"/>
      <c r="H61" s="1432"/>
      <c r="I61" s="1433"/>
      <c r="J61" s="531" t="s">
        <v>51</v>
      </c>
      <c r="K61" s="456"/>
      <c r="L61" s="496">
        <v>3115</v>
      </c>
      <c r="M61" s="686">
        <f>1600*0.8</f>
        <v>1280</v>
      </c>
      <c r="N61" s="687">
        <v>3240</v>
      </c>
    </row>
    <row r="62" spans="1:14" ht="24" customHeight="1" x14ac:dyDescent="0.2">
      <c r="A62" s="350"/>
      <c r="B62" s="453"/>
      <c r="C62" s="1431" t="s">
        <v>905</v>
      </c>
      <c r="D62" s="1432"/>
      <c r="E62" s="1432"/>
      <c r="F62" s="1432"/>
      <c r="G62" s="1432"/>
      <c r="H62" s="1432"/>
      <c r="I62" s="1433"/>
      <c r="J62" s="531" t="s">
        <v>51</v>
      </c>
      <c r="K62" s="456"/>
      <c r="L62" s="496">
        <v>3768</v>
      </c>
      <c r="M62" s="686">
        <f>1898*0.8</f>
        <v>1518.4</v>
      </c>
      <c r="N62" s="687">
        <v>3600</v>
      </c>
    </row>
    <row r="63" spans="1:14" x14ac:dyDescent="0.2">
      <c r="A63" s="350"/>
      <c r="B63" s="453"/>
      <c r="C63" s="1429" t="s">
        <v>906</v>
      </c>
      <c r="D63" s="1429"/>
      <c r="E63" s="1429"/>
      <c r="F63" s="1429"/>
      <c r="G63" s="1429"/>
      <c r="H63" s="1429"/>
      <c r="I63" s="1430"/>
      <c r="J63" s="510" t="s">
        <v>51</v>
      </c>
      <c r="K63" s="456"/>
      <c r="L63" s="496">
        <v>3525</v>
      </c>
      <c r="M63" s="686">
        <f>525*0.8</f>
        <v>420</v>
      </c>
      <c r="N63" s="687">
        <v>945</v>
      </c>
    </row>
    <row r="64" spans="1:14" x14ac:dyDescent="0.2">
      <c r="A64" s="350"/>
      <c r="B64" s="453"/>
      <c r="C64" s="1429" t="s">
        <v>907</v>
      </c>
      <c r="D64" s="1429"/>
      <c r="E64" s="1429"/>
      <c r="F64" s="1429"/>
      <c r="G64" s="1429"/>
      <c r="H64" s="1429"/>
      <c r="I64" s="1430"/>
      <c r="J64" s="510" t="s">
        <v>51</v>
      </c>
      <c r="K64" s="456"/>
      <c r="L64" s="496">
        <v>3104</v>
      </c>
      <c r="M64" s="686">
        <f>1471*0.8</f>
        <v>1176.8</v>
      </c>
      <c r="N64" s="687">
        <v>2648</v>
      </c>
    </row>
    <row r="65" spans="1:14" ht="26.25" customHeight="1" x14ac:dyDescent="0.2">
      <c r="A65" s="350"/>
      <c r="B65" s="453"/>
      <c r="C65" s="1431" t="s">
        <v>908</v>
      </c>
      <c r="D65" s="1432"/>
      <c r="E65" s="1432"/>
      <c r="F65" s="1432"/>
      <c r="G65" s="1432"/>
      <c r="H65" s="1432"/>
      <c r="I65" s="1433"/>
      <c r="J65" s="531" t="s">
        <v>51</v>
      </c>
      <c r="K65" s="456"/>
      <c r="L65" s="496" t="s">
        <v>909</v>
      </c>
      <c r="M65" s="686">
        <f>350*0.8</f>
        <v>280</v>
      </c>
      <c r="N65" s="687">
        <v>630</v>
      </c>
    </row>
    <row r="66" spans="1:14" x14ac:dyDescent="0.2">
      <c r="A66" s="350"/>
      <c r="B66" s="453"/>
      <c r="C66" s="1429" t="s">
        <v>910</v>
      </c>
      <c r="D66" s="1429"/>
      <c r="E66" s="1429"/>
      <c r="F66" s="1429"/>
      <c r="G66" s="1429"/>
      <c r="H66" s="1429"/>
      <c r="I66" s="1430"/>
      <c r="J66" s="510" t="s">
        <v>51</v>
      </c>
      <c r="K66" s="456"/>
      <c r="L66" s="496">
        <v>4100</v>
      </c>
      <c r="M66" s="686">
        <f>400*0.8</f>
        <v>320</v>
      </c>
      <c r="N66" s="687">
        <v>720</v>
      </c>
    </row>
    <row r="67" spans="1:14" x14ac:dyDescent="0.2">
      <c r="A67" s="350"/>
      <c r="B67" s="453"/>
      <c r="C67" s="1429" t="s">
        <v>901</v>
      </c>
      <c r="D67" s="1429"/>
      <c r="E67" s="1429"/>
      <c r="F67" s="1429"/>
      <c r="G67" s="1429"/>
      <c r="H67" s="1429"/>
      <c r="I67" s="1430"/>
      <c r="J67" s="510" t="s">
        <v>51</v>
      </c>
      <c r="K67" s="456"/>
      <c r="L67" s="496">
        <v>3207</v>
      </c>
      <c r="M67" s="686">
        <f>434*0.8</f>
        <v>347.20000000000005</v>
      </c>
      <c r="N67" s="687">
        <v>799</v>
      </c>
    </row>
    <row r="68" spans="1:14" x14ac:dyDescent="0.2">
      <c r="A68" s="350"/>
      <c r="B68" s="453"/>
      <c r="C68" s="1429" t="s">
        <v>911</v>
      </c>
      <c r="D68" s="1429"/>
      <c r="E68" s="1429"/>
      <c r="F68" s="1429"/>
      <c r="G68" s="1429"/>
      <c r="H68" s="1429"/>
      <c r="I68" s="1430"/>
      <c r="J68" s="510" t="s">
        <v>51</v>
      </c>
      <c r="K68" s="351"/>
      <c r="L68" s="496" t="s">
        <v>902</v>
      </c>
      <c r="M68" s="686">
        <f>475*0.8</f>
        <v>380</v>
      </c>
      <c r="N68" s="687">
        <v>855</v>
      </c>
    </row>
    <row r="69" spans="1:14" x14ac:dyDescent="0.2">
      <c r="A69" s="350"/>
      <c r="B69" s="453"/>
      <c r="C69" s="1429" t="s">
        <v>920</v>
      </c>
      <c r="D69" s="1429"/>
      <c r="E69" s="1429"/>
      <c r="F69" s="1429"/>
      <c r="G69" s="1429"/>
      <c r="H69" s="1429"/>
      <c r="I69" s="1430"/>
      <c r="J69" s="510" t="s">
        <v>51</v>
      </c>
      <c r="K69" s="351"/>
      <c r="L69" s="496">
        <v>4820</v>
      </c>
      <c r="M69" s="686">
        <f>215*0.8</f>
        <v>172</v>
      </c>
      <c r="N69" s="687">
        <v>405</v>
      </c>
    </row>
    <row r="70" spans="1:14" x14ac:dyDescent="0.2">
      <c r="A70" s="350"/>
      <c r="B70" s="453"/>
      <c r="C70" s="1429" t="s">
        <v>1057</v>
      </c>
      <c r="D70" s="1429"/>
      <c r="E70" s="1429"/>
      <c r="F70" s="1429"/>
      <c r="G70" s="1429"/>
      <c r="H70" s="1429"/>
      <c r="I70" s="1430"/>
      <c r="J70" s="510" t="s">
        <v>51</v>
      </c>
      <c r="K70" s="351"/>
      <c r="L70" s="496">
        <v>3316</v>
      </c>
      <c r="M70" s="686">
        <v>0</v>
      </c>
      <c r="N70" s="687">
        <v>900</v>
      </c>
    </row>
    <row r="71" spans="1:14" x14ac:dyDescent="0.2">
      <c r="A71" s="350"/>
      <c r="B71" s="453"/>
      <c r="C71" s="1429" t="s">
        <v>1058</v>
      </c>
      <c r="D71" s="1429"/>
      <c r="E71" s="1429"/>
      <c r="F71" s="1429"/>
      <c r="G71" s="1429"/>
      <c r="H71" s="1429"/>
      <c r="I71" s="1430"/>
      <c r="J71" s="510" t="s">
        <v>51</v>
      </c>
      <c r="K71" s="351"/>
      <c r="L71" s="496" t="s">
        <v>1059</v>
      </c>
      <c r="M71" s="686">
        <v>0</v>
      </c>
      <c r="N71" s="687">
        <v>801</v>
      </c>
    </row>
    <row r="72" spans="1:14" x14ac:dyDescent="0.2">
      <c r="A72" s="350"/>
      <c r="B72" s="453"/>
      <c r="C72" s="1429" t="s">
        <v>1060</v>
      </c>
      <c r="D72" s="1429"/>
      <c r="E72" s="1429"/>
      <c r="F72" s="1429"/>
      <c r="G72" s="1429"/>
      <c r="H72" s="1429"/>
      <c r="I72" s="1430"/>
      <c r="J72" s="510" t="s">
        <v>51</v>
      </c>
      <c r="K72" s="351"/>
      <c r="L72" s="496">
        <v>3186</v>
      </c>
      <c r="M72" s="686">
        <v>0</v>
      </c>
      <c r="N72" s="687">
        <v>315</v>
      </c>
    </row>
    <row r="73" spans="1:14" x14ac:dyDescent="0.2">
      <c r="A73" s="350"/>
      <c r="B73" s="453"/>
      <c r="C73" s="1429" t="s">
        <v>1061</v>
      </c>
      <c r="D73" s="1429"/>
      <c r="E73" s="1429"/>
      <c r="F73" s="1429"/>
      <c r="G73" s="1429"/>
      <c r="H73" s="1429"/>
      <c r="I73" s="1430"/>
      <c r="J73" s="510" t="s">
        <v>51</v>
      </c>
      <c r="K73" s="351"/>
      <c r="L73" s="496">
        <v>3406</v>
      </c>
      <c r="M73" s="686">
        <v>0</v>
      </c>
      <c r="N73" s="687">
        <v>270</v>
      </c>
    </row>
    <row r="74" spans="1:14" x14ac:dyDescent="0.2">
      <c r="A74" s="350"/>
      <c r="B74" s="453"/>
      <c r="C74" s="1429" t="s">
        <v>963</v>
      </c>
      <c r="D74" s="1429"/>
      <c r="E74" s="1429"/>
      <c r="F74" s="1429"/>
      <c r="G74" s="1429"/>
      <c r="H74" s="1429"/>
      <c r="I74" s="1430"/>
      <c r="J74" s="510" t="s">
        <v>51</v>
      </c>
      <c r="K74" s="351"/>
      <c r="L74" s="496">
        <v>3216</v>
      </c>
      <c r="M74" s="686">
        <v>0</v>
      </c>
      <c r="N74" s="687">
        <v>99</v>
      </c>
    </row>
    <row r="75" spans="1:14" x14ac:dyDescent="0.2">
      <c r="A75" s="350"/>
      <c r="B75" s="453"/>
      <c r="C75" s="1429" t="s">
        <v>1062</v>
      </c>
      <c r="D75" s="1429"/>
      <c r="E75" s="1429"/>
      <c r="F75" s="1429"/>
      <c r="G75" s="1429"/>
      <c r="H75" s="1429"/>
      <c r="I75" s="1430"/>
      <c r="J75" s="510" t="s">
        <v>51</v>
      </c>
      <c r="K75" s="351"/>
      <c r="L75" s="496">
        <v>4932</v>
      </c>
      <c r="M75" s="686">
        <v>0</v>
      </c>
      <c r="N75" s="687">
        <v>558</v>
      </c>
    </row>
    <row r="76" spans="1:14" x14ac:dyDescent="0.2">
      <c r="A76" s="350"/>
      <c r="B76" s="453"/>
      <c r="C76" s="1429" t="s">
        <v>957</v>
      </c>
      <c r="D76" s="1429"/>
      <c r="E76" s="1429"/>
      <c r="F76" s="1429"/>
      <c r="G76" s="1429"/>
      <c r="H76" s="1429"/>
      <c r="I76" s="1430"/>
      <c r="J76" s="510" t="s">
        <v>51</v>
      </c>
      <c r="K76" s="351"/>
      <c r="L76" s="496">
        <v>4788</v>
      </c>
      <c r="M76" s="686">
        <v>0</v>
      </c>
      <c r="N76" s="687">
        <v>1076</v>
      </c>
    </row>
    <row r="77" spans="1:14" x14ac:dyDescent="0.2">
      <c r="A77" s="350"/>
      <c r="B77" s="453"/>
      <c r="C77" s="1429" t="s">
        <v>1063</v>
      </c>
      <c r="D77" s="1429"/>
      <c r="E77" s="1429"/>
      <c r="F77" s="1429"/>
      <c r="G77" s="1429"/>
      <c r="H77" s="1429"/>
      <c r="I77" s="1430"/>
      <c r="J77" s="510" t="s">
        <v>51</v>
      </c>
      <c r="K77" s="351"/>
      <c r="L77" s="496">
        <v>4948</v>
      </c>
      <c r="M77" s="686">
        <v>0</v>
      </c>
      <c r="N77" s="687">
        <v>288</v>
      </c>
    </row>
    <row r="78" spans="1:14" x14ac:dyDescent="0.2">
      <c r="A78" s="350"/>
      <c r="B78" s="453"/>
      <c r="C78" s="1429" t="s">
        <v>1064</v>
      </c>
      <c r="D78" s="1429"/>
      <c r="E78" s="1429"/>
      <c r="F78" s="1429"/>
      <c r="G78" s="1429"/>
      <c r="H78" s="1429"/>
      <c r="I78" s="1430"/>
      <c r="J78" s="510" t="s">
        <v>51</v>
      </c>
      <c r="K78" s="351"/>
      <c r="L78" s="496">
        <v>3619</v>
      </c>
      <c r="M78" s="686">
        <v>0</v>
      </c>
      <c r="N78" s="687">
        <v>981</v>
      </c>
    </row>
    <row r="79" spans="1:14" x14ac:dyDescent="0.2">
      <c r="A79" s="350"/>
      <c r="B79" s="453"/>
      <c r="C79" s="900"/>
      <c r="D79" s="900"/>
      <c r="E79" s="900"/>
      <c r="F79" s="900"/>
      <c r="G79" s="900"/>
      <c r="H79" s="900"/>
      <c r="I79" s="900"/>
      <c r="J79" s="604"/>
      <c r="K79" s="351"/>
      <c r="L79" s="351"/>
      <c r="M79" s="628"/>
      <c r="N79" s="629"/>
    </row>
    <row r="80" spans="1:14" x14ac:dyDescent="0.2">
      <c r="A80" s="350"/>
      <c r="B80" s="453"/>
      <c r="C80" s="355"/>
      <c r="D80" s="355"/>
      <c r="E80" s="355"/>
      <c r="F80" s="355"/>
      <c r="G80" s="355"/>
      <c r="H80" s="457"/>
      <c r="I80" s="455"/>
      <c r="J80" s="455"/>
      <c r="K80" s="456"/>
      <c r="L80" s="456"/>
      <c r="M80" s="633"/>
      <c r="N80" s="657"/>
    </row>
    <row r="81" spans="1:18" x14ac:dyDescent="0.2">
      <c r="A81" s="350"/>
      <c r="B81" s="453" t="s">
        <v>662</v>
      </c>
      <c r="C81" s="454"/>
      <c r="D81" s="457"/>
      <c r="E81" s="457"/>
      <c r="F81" s="457"/>
      <c r="G81" s="457"/>
      <c r="H81" s="457"/>
      <c r="I81" s="455"/>
      <c r="J81" s="455"/>
      <c r="K81" s="456"/>
      <c r="L81" s="456"/>
      <c r="M81" s="633"/>
      <c r="N81" s="657"/>
    </row>
    <row r="82" spans="1:18" x14ac:dyDescent="0.2">
      <c r="A82" s="350"/>
      <c r="B82" s="453" t="s">
        <v>452</v>
      </c>
      <c r="C82" s="355"/>
      <c r="D82" s="457"/>
      <c r="E82" s="457"/>
      <c r="F82" s="457"/>
      <c r="G82" s="457"/>
      <c r="H82" s="457"/>
      <c r="I82" s="455"/>
      <c r="J82" s="455"/>
      <c r="K82" s="456"/>
      <c r="L82" s="456"/>
      <c r="M82" s="633"/>
      <c r="N82" s="657"/>
    </row>
    <row r="83" spans="1:18" x14ac:dyDescent="0.2">
      <c r="A83" s="350"/>
      <c r="B83" s="453"/>
      <c r="C83" s="454"/>
      <c r="D83" s="457"/>
      <c r="E83" s="457"/>
      <c r="F83" s="457"/>
      <c r="G83" s="457"/>
      <c r="H83" s="457"/>
      <c r="I83" s="455"/>
      <c r="J83" s="455"/>
      <c r="K83" s="456"/>
      <c r="L83" s="456"/>
      <c r="M83" s="633"/>
      <c r="N83" s="657"/>
    </row>
    <row r="84" spans="1:18" x14ac:dyDescent="0.2">
      <c r="A84" s="350"/>
      <c r="B84" s="453"/>
      <c r="C84" s="454"/>
      <c r="D84" s="457"/>
      <c r="E84" s="457"/>
      <c r="F84" s="457"/>
      <c r="G84" s="457"/>
      <c r="H84" s="455"/>
      <c r="I84" s="455"/>
      <c r="J84" s="455"/>
      <c r="K84" s="456"/>
      <c r="L84" s="456"/>
      <c r="M84" s="633"/>
      <c r="N84" s="657"/>
    </row>
    <row r="85" spans="1:18" ht="13.8" x14ac:dyDescent="0.25">
      <c r="A85" s="350"/>
      <c r="C85" s="458" t="s">
        <v>741</v>
      </c>
      <c r="D85" s="457"/>
      <c r="E85" s="457"/>
      <c r="F85" s="457"/>
      <c r="G85" s="457"/>
      <c r="H85" s="455"/>
      <c r="I85" s="455"/>
      <c r="J85" s="455"/>
      <c r="K85" s="456"/>
      <c r="L85" s="456"/>
      <c r="M85" s="633"/>
      <c r="N85" s="657"/>
    </row>
    <row r="86" spans="1:18" s="51" customFormat="1" x14ac:dyDescent="0.2">
      <c r="A86" s="1"/>
      <c r="B86" s="833" t="s">
        <v>460</v>
      </c>
      <c r="C86" s="59"/>
      <c r="D86" s="60"/>
      <c r="E86" s="60"/>
      <c r="F86" s="60"/>
      <c r="G86" s="60"/>
      <c r="H86" s="60"/>
      <c r="I86" s="61"/>
      <c r="J86" s="61"/>
      <c r="K86" s="61"/>
      <c r="L86" s="61"/>
      <c r="M86" s="62"/>
      <c r="N86" s="62"/>
      <c r="O86" s="222"/>
      <c r="P86" s="237"/>
      <c r="Q86" s="6"/>
      <c r="R86" s="3"/>
    </row>
    <row r="87" spans="1:18" x14ac:dyDescent="0.2">
      <c r="A87" s="350"/>
      <c r="B87" s="359"/>
      <c r="C87" s="359"/>
      <c r="D87" s="359"/>
      <c r="E87" s="359"/>
      <c r="F87" s="359"/>
      <c r="G87" s="359"/>
      <c r="H87" s="359"/>
      <c r="I87" s="359"/>
      <c r="J87" s="359"/>
      <c r="K87" s="357"/>
      <c r="L87" s="357"/>
      <c r="M87" s="633"/>
      <c r="N87" s="657"/>
    </row>
  </sheetData>
  <mergeCells count="43">
    <mergeCell ref="C45:I45"/>
    <mergeCell ref="C44:I44"/>
    <mergeCell ref="C43:I43"/>
    <mergeCell ref="C40:I40"/>
    <mergeCell ref="C55:I55"/>
    <mergeCell ref="C51:I51"/>
    <mergeCell ref="G3:K3"/>
    <mergeCell ref="G4:K4"/>
    <mergeCell ref="G7:J7"/>
    <mergeCell ref="G5:K5"/>
    <mergeCell ref="C52:I52"/>
    <mergeCell ref="C49:I49"/>
    <mergeCell ref="C48:I48"/>
    <mergeCell ref="C32:I32"/>
    <mergeCell ref="C30:I30"/>
    <mergeCell ref="C31:I31"/>
    <mergeCell ref="C33:I33"/>
    <mergeCell ref="C34:I34"/>
    <mergeCell ref="C35:I35"/>
    <mergeCell ref="C36:I36"/>
    <mergeCell ref="C39:I39"/>
    <mergeCell ref="C50:I50"/>
    <mergeCell ref="C71:I71"/>
    <mergeCell ref="C61:I61"/>
    <mergeCell ref="C62:I62"/>
    <mergeCell ref="C53:I53"/>
    <mergeCell ref="C54:I54"/>
    <mergeCell ref="C69:I69"/>
    <mergeCell ref="C70:I70"/>
    <mergeCell ref="C63:I63"/>
    <mergeCell ref="C64:I64"/>
    <mergeCell ref="C65:I65"/>
    <mergeCell ref="C66:I66"/>
    <mergeCell ref="C67:I67"/>
    <mergeCell ref="C68:I68"/>
    <mergeCell ref="C56:I56"/>
    <mergeCell ref="C77:I77"/>
    <mergeCell ref="C78:I78"/>
    <mergeCell ref="C72:I72"/>
    <mergeCell ref="C73:I73"/>
    <mergeCell ref="C74:I74"/>
    <mergeCell ref="C75:I75"/>
    <mergeCell ref="C76:I76"/>
  </mergeCells>
  <pageMargins left="0.2" right="0.2" top="0.25" bottom="0.75" header="0.25" footer="0.25"/>
  <pageSetup scale="83" fitToHeight="2" orientation="portrait" r:id="rId1"/>
  <headerFooter alignWithMargins="0">
    <oddFooter>&amp;L&amp;"Verdana,Italic"Confidential Property of Cushman Division of Textron Inc. &amp;R&amp;"Verdana,Italic"Page&amp;P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92"/>
  <sheetViews>
    <sheetView topLeftCell="A31" zoomScaleNormal="100" workbookViewId="0">
      <selection activeCell="M53" sqref="M53"/>
    </sheetView>
  </sheetViews>
  <sheetFormatPr defaultColWidth="9.109375" defaultRowHeight="12.6" x14ac:dyDescent="0.2"/>
  <cols>
    <col min="1" max="1" width="2.109375" style="425" customWidth="1"/>
    <col min="2" max="7" width="9.109375" style="353"/>
    <col min="8" max="8" width="6.5546875" style="353" customWidth="1"/>
    <col min="9" max="9" width="8.88671875" style="353" bestFit="1" customWidth="1"/>
    <col min="10" max="10" width="6.44140625" style="353" customWidth="1"/>
    <col min="11" max="11" width="2.6640625" style="354" customWidth="1"/>
    <col min="12" max="12" width="13.33203125" style="354" customWidth="1"/>
    <col min="13" max="13" width="10.88671875" style="662" customWidth="1"/>
    <col min="14" max="14" width="10.8867187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359"/>
      <c r="F3" s="350"/>
      <c r="G3" s="705" t="s">
        <v>1065</v>
      </c>
      <c r="H3" s="705"/>
      <c r="I3" s="705"/>
      <c r="J3" s="705"/>
      <c r="K3" s="705"/>
      <c r="L3" s="705"/>
      <c r="M3" s="628"/>
      <c r="N3" s="629"/>
    </row>
    <row r="4" spans="1:14" ht="15" customHeight="1" x14ac:dyDescent="0.2">
      <c r="A4" s="350"/>
      <c r="B4" s="350"/>
      <c r="C4" s="350"/>
      <c r="D4" s="350"/>
      <c r="E4" s="359"/>
      <c r="F4" s="359"/>
      <c r="G4" s="424" t="s">
        <v>171</v>
      </c>
      <c r="H4" s="424"/>
      <c r="I4" s="424"/>
      <c r="J4" s="424"/>
      <c r="K4" s="424"/>
      <c r="L4" s="424"/>
      <c r="M4" s="633"/>
      <c r="N4" s="634" t="s">
        <v>1</v>
      </c>
    </row>
    <row r="5" spans="1:14" x14ac:dyDescent="0.2">
      <c r="A5" s="350"/>
      <c r="B5" s="350"/>
      <c r="C5" s="350"/>
      <c r="D5" s="350"/>
      <c r="F5" s="359"/>
      <c r="G5" s="698" t="s">
        <v>1047</v>
      </c>
      <c r="H5" s="698"/>
      <c r="I5" s="698"/>
      <c r="J5" s="698"/>
      <c r="K5" s="698"/>
      <c r="L5" s="698"/>
      <c r="M5" s="633"/>
      <c r="N5" s="634" t="s">
        <v>2</v>
      </c>
    </row>
    <row r="6" spans="1:14" ht="13.2" thickBot="1" x14ac:dyDescent="0.25">
      <c r="A6" s="350"/>
      <c r="B6" s="350"/>
      <c r="C6" s="350"/>
      <c r="D6" s="350"/>
      <c r="E6" s="359"/>
      <c r="F6" s="359"/>
      <c r="G6" s="359"/>
      <c r="H6" s="359"/>
      <c r="I6" s="595"/>
      <c r="J6" s="595"/>
      <c r="K6" s="595"/>
      <c r="L6" s="351"/>
      <c r="M6" s="628"/>
      <c r="N6" s="629"/>
    </row>
    <row r="7" spans="1:14" ht="24" customHeight="1" thickBot="1" x14ac:dyDescent="0.35">
      <c r="A7" s="350"/>
      <c r="B7" s="350"/>
      <c r="C7" s="350"/>
      <c r="D7" s="350"/>
      <c r="E7" s="350"/>
      <c r="F7" s="350"/>
      <c r="G7" s="1362" t="s">
        <v>610</v>
      </c>
      <c r="H7" s="1363"/>
      <c r="I7" s="1363"/>
      <c r="J7" s="1363"/>
      <c r="K7" s="1363"/>
      <c r="L7" s="1364"/>
      <c r="M7" s="628"/>
      <c r="N7" s="629"/>
    </row>
    <row r="8" spans="1:14" ht="35.25" customHeight="1" x14ac:dyDescent="0.2">
      <c r="B8" s="361" t="s">
        <v>743</v>
      </c>
      <c r="C8" s="362"/>
      <c r="D8" s="362"/>
      <c r="E8" s="362"/>
      <c r="F8" s="362"/>
      <c r="G8" s="520"/>
      <c r="H8" s="520"/>
      <c r="I8" s="520"/>
      <c r="J8" s="520"/>
      <c r="K8" s="706"/>
      <c r="L8" s="707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1436" t="s">
        <v>929</v>
      </c>
      <c r="C10" s="1437"/>
      <c r="D10" s="1437"/>
      <c r="E10" s="1437"/>
      <c r="F10" s="1437"/>
      <c r="G10" s="1437"/>
      <c r="H10" s="1437"/>
      <c r="I10" s="1437"/>
      <c r="J10" s="1437"/>
      <c r="K10" s="1438"/>
      <c r="L10" s="495">
        <v>628521</v>
      </c>
      <c r="M10" s="697">
        <f>N10*0.8</f>
        <v>5686.4000000000005</v>
      </c>
      <c r="N10" s="697">
        <v>7108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2" t="s">
        <v>206</v>
      </c>
      <c r="C13" s="350"/>
      <c r="D13" s="373" t="s">
        <v>234</v>
      </c>
      <c r="E13" s="350"/>
      <c r="F13" s="350"/>
      <c r="G13" s="350"/>
      <c r="H13" s="372" t="s">
        <v>732</v>
      </c>
      <c r="I13" s="359"/>
      <c r="J13" s="373"/>
      <c r="K13" s="374" t="s">
        <v>733</v>
      </c>
      <c r="L13" s="357"/>
      <c r="M13" s="628"/>
      <c r="N13" s="642"/>
    </row>
    <row r="14" spans="1:14" x14ac:dyDescent="0.2">
      <c r="A14" s="350"/>
      <c r="B14" s="372" t="s">
        <v>311</v>
      </c>
      <c r="C14" s="350"/>
      <c r="D14" s="373" t="s">
        <v>725</v>
      </c>
      <c r="E14" s="350"/>
      <c r="F14" s="350"/>
      <c r="G14" s="350"/>
      <c r="H14" s="372" t="s">
        <v>31</v>
      </c>
      <c r="I14" s="359"/>
      <c r="J14" s="373"/>
      <c r="K14" s="374" t="s">
        <v>734</v>
      </c>
      <c r="L14" s="357"/>
      <c r="M14" s="628"/>
      <c r="N14" s="642"/>
    </row>
    <row r="15" spans="1:14" x14ac:dyDescent="0.2">
      <c r="A15" s="350"/>
      <c r="B15" s="372" t="s">
        <v>15</v>
      </c>
      <c r="C15" s="350"/>
      <c r="D15" s="373" t="s">
        <v>726</v>
      </c>
      <c r="E15" s="350"/>
      <c r="F15" s="350"/>
      <c r="G15" s="350"/>
      <c r="H15" s="372" t="s">
        <v>727</v>
      </c>
      <c r="I15" s="359"/>
      <c r="J15" s="373"/>
      <c r="K15" s="374" t="s">
        <v>229</v>
      </c>
      <c r="L15" s="357"/>
      <c r="M15" s="628"/>
      <c r="N15" s="642"/>
    </row>
    <row r="16" spans="1:14" x14ac:dyDescent="0.2">
      <c r="A16" s="350"/>
      <c r="B16" s="372" t="s">
        <v>205</v>
      </c>
      <c r="C16" s="350"/>
      <c r="D16" s="373" t="s">
        <v>728</v>
      </c>
      <c r="E16" s="350"/>
      <c r="F16" s="350"/>
      <c r="G16" s="350"/>
      <c r="H16" s="372" t="s">
        <v>744</v>
      </c>
      <c r="I16" s="359"/>
      <c r="J16" s="373"/>
      <c r="K16" s="374" t="s">
        <v>230</v>
      </c>
      <c r="L16" s="357"/>
      <c r="M16" s="628"/>
      <c r="N16" s="642"/>
    </row>
    <row r="17" spans="1:14" x14ac:dyDescent="0.2">
      <c r="A17" s="350"/>
      <c r="B17" s="372" t="s">
        <v>22</v>
      </c>
      <c r="C17" s="350"/>
      <c r="D17" s="373" t="s">
        <v>236</v>
      </c>
      <c r="E17" s="350"/>
      <c r="F17" s="350"/>
      <c r="G17" s="350"/>
      <c r="H17" s="372" t="s">
        <v>29</v>
      </c>
      <c r="I17" s="359"/>
      <c r="J17" s="373"/>
      <c r="K17" s="374" t="s">
        <v>745</v>
      </c>
      <c r="L17" s="357"/>
      <c r="M17" s="628"/>
      <c r="N17" s="642"/>
    </row>
    <row r="18" spans="1:14" x14ac:dyDescent="0.2">
      <c r="A18" s="350"/>
      <c r="B18" s="372" t="s">
        <v>291</v>
      </c>
      <c r="C18" s="350"/>
      <c r="D18" s="373" t="s">
        <v>231</v>
      </c>
      <c r="E18" s="350"/>
      <c r="F18" s="350"/>
      <c r="G18" s="350"/>
      <c r="H18" s="372" t="s">
        <v>228</v>
      </c>
      <c r="I18" s="359"/>
      <c r="J18" s="373"/>
      <c r="K18" s="374" t="s">
        <v>1066</v>
      </c>
      <c r="L18" s="357"/>
      <c r="M18" s="628"/>
      <c r="N18" s="642"/>
    </row>
    <row r="19" spans="1:14" x14ac:dyDescent="0.2">
      <c r="A19" s="350"/>
      <c r="B19" s="372" t="s">
        <v>17</v>
      </c>
      <c r="C19" s="350"/>
      <c r="D19" s="373" t="s">
        <v>731</v>
      </c>
      <c r="E19" s="350"/>
      <c r="F19" s="350"/>
      <c r="G19" s="350"/>
      <c r="H19" s="372" t="s">
        <v>746</v>
      </c>
      <c r="I19" s="359"/>
      <c r="J19" s="373"/>
      <c r="K19" s="374" t="s">
        <v>747</v>
      </c>
      <c r="L19" s="357"/>
      <c r="M19" s="628"/>
      <c r="N19" s="642"/>
    </row>
    <row r="20" spans="1:14" x14ac:dyDescent="0.2">
      <c r="A20" s="350"/>
      <c r="B20" s="372" t="s">
        <v>21</v>
      </c>
      <c r="C20" s="350"/>
      <c r="D20" s="373" t="s">
        <v>235</v>
      </c>
      <c r="E20" s="350"/>
      <c r="F20" s="350"/>
      <c r="G20" s="350"/>
      <c r="H20" s="372" t="s">
        <v>748</v>
      </c>
      <c r="I20" s="359"/>
      <c r="J20" s="350"/>
      <c r="K20" s="374" t="s">
        <v>233</v>
      </c>
      <c r="L20" s="357"/>
      <c r="M20" s="642"/>
      <c r="N20" s="642"/>
    </row>
    <row r="21" spans="1:14" x14ac:dyDescent="0.2">
      <c r="A21" s="350"/>
      <c r="B21" s="369"/>
      <c r="C21" s="369"/>
      <c r="D21" s="369"/>
      <c r="E21" s="369"/>
      <c r="F21" s="369"/>
      <c r="G21" s="369"/>
      <c r="H21" s="369"/>
      <c r="I21" s="369"/>
      <c r="J21" s="369"/>
      <c r="K21" s="377"/>
      <c r="L21" s="370"/>
      <c r="M21" s="641"/>
      <c r="N21" s="641"/>
    </row>
    <row r="22" spans="1:14" x14ac:dyDescent="0.2">
      <c r="A22" s="350"/>
      <c r="B22" s="378" t="s">
        <v>44</v>
      </c>
      <c r="C22" s="350"/>
      <c r="D22" s="350"/>
      <c r="E22" s="350"/>
      <c r="F22" s="350"/>
      <c r="G22" s="350"/>
      <c r="H22" s="350"/>
      <c r="I22" s="350"/>
      <c r="J22" s="350"/>
      <c r="K22" s="351"/>
      <c r="L22" s="351"/>
      <c r="M22" s="628"/>
      <c r="N22" s="629"/>
    </row>
    <row r="23" spans="1:14" x14ac:dyDescent="0.2">
      <c r="A23" s="350"/>
      <c r="B23" s="373" t="s">
        <v>45</v>
      </c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ht="6" customHeight="1" x14ac:dyDescent="0.2">
      <c r="A24" s="350"/>
      <c r="B24" s="373"/>
      <c r="C24" s="350"/>
      <c r="D24" s="350"/>
      <c r="E24" s="350"/>
      <c r="F24" s="350"/>
      <c r="G24" s="350"/>
      <c r="H24" s="350"/>
      <c r="I24" s="350"/>
      <c r="J24" s="350"/>
      <c r="K24" s="351"/>
      <c r="L24" s="351"/>
      <c r="M24" s="628"/>
      <c r="N24" s="629"/>
    </row>
    <row r="25" spans="1:14" ht="36.75" customHeight="1" x14ac:dyDescent="0.2">
      <c r="A25" s="350"/>
      <c r="B25" s="381" t="s">
        <v>46</v>
      </c>
      <c r="C25" s="362"/>
      <c r="D25" s="362"/>
      <c r="E25" s="362"/>
      <c r="F25" s="362"/>
      <c r="G25" s="362"/>
      <c r="H25" s="643"/>
      <c r="I25" s="699"/>
      <c r="J25" s="364" t="s">
        <v>921</v>
      </c>
      <c r="K25" s="700"/>
      <c r="L25" s="384" t="s">
        <v>47</v>
      </c>
      <c r="M25" s="637" t="s">
        <v>455</v>
      </c>
      <c r="N25" s="637" t="s">
        <v>5</v>
      </c>
    </row>
    <row r="26" spans="1:14" ht="7.5" customHeight="1" x14ac:dyDescent="0.2">
      <c r="A26" s="350"/>
      <c r="B26" s="385"/>
      <c r="C26" s="386"/>
      <c r="D26" s="386"/>
      <c r="E26" s="386"/>
      <c r="F26" s="386"/>
      <c r="G26" s="386"/>
      <c r="H26" s="461"/>
      <c r="I26" s="387"/>
      <c r="J26" s="431"/>
      <c r="K26" s="388"/>
      <c r="L26" s="387"/>
      <c r="M26" s="644"/>
      <c r="N26" s="644"/>
    </row>
    <row r="27" spans="1:14" x14ac:dyDescent="0.2">
      <c r="A27" s="350"/>
      <c r="B27" s="372" t="s">
        <v>313</v>
      </c>
      <c r="C27" s="350"/>
      <c r="D27" s="350"/>
      <c r="E27" s="350"/>
      <c r="F27" s="350"/>
      <c r="G27" s="350"/>
      <c r="H27" s="350"/>
      <c r="I27" s="350"/>
      <c r="J27" s="350"/>
      <c r="K27" s="351"/>
      <c r="L27" s="351"/>
      <c r="M27" s="628"/>
      <c r="N27" s="629"/>
    </row>
    <row r="28" spans="1:14" x14ac:dyDescent="0.2">
      <c r="A28" s="350"/>
      <c r="B28" s="378"/>
      <c r="C28" s="371" t="s">
        <v>61</v>
      </c>
      <c r="D28" s="350"/>
      <c r="E28" s="350"/>
      <c r="F28" s="350"/>
      <c r="G28" s="350"/>
      <c r="H28" s="594"/>
      <c r="I28" s="594"/>
      <c r="J28" s="594"/>
      <c r="K28" s="351"/>
      <c r="L28" s="351"/>
      <c r="M28" s="628"/>
      <c r="N28" s="628"/>
    </row>
    <row r="29" spans="1:14" x14ac:dyDescent="0.2">
      <c r="A29" s="350"/>
      <c r="B29" s="373"/>
      <c r="C29" s="1429" t="s">
        <v>773</v>
      </c>
      <c r="D29" s="1429"/>
      <c r="E29" s="1429"/>
      <c r="F29" s="1429"/>
      <c r="G29" s="1429"/>
      <c r="H29" s="1429"/>
      <c r="I29" s="1429"/>
      <c r="J29" s="510" t="s">
        <v>51</v>
      </c>
      <c r="K29" s="502"/>
      <c r="L29" s="684"/>
      <c r="M29" s="673" t="s">
        <v>52</v>
      </c>
      <c r="N29" s="673" t="s">
        <v>52</v>
      </c>
    </row>
    <row r="30" spans="1:14" x14ac:dyDescent="0.2">
      <c r="A30" s="350"/>
      <c r="B30" s="373"/>
      <c r="C30" s="1420" t="s">
        <v>1069</v>
      </c>
      <c r="D30" s="1420"/>
      <c r="E30" s="1420"/>
      <c r="F30" s="1420"/>
      <c r="G30" s="1420"/>
      <c r="H30" s="1420"/>
      <c r="I30" s="1420"/>
      <c r="J30" s="497" t="s">
        <v>51</v>
      </c>
      <c r="K30" s="351"/>
      <c r="L30" s="496"/>
      <c r="M30" s="673" t="s">
        <v>52</v>
      </c>
      <c r="N30" s="673" t="s">
        <v>52</v>
      </c>
    </row>
    <row r="31" spans="1:14" x14ac:dyDescent="0.2">
      <c r="A31" s="350"/>
      <c r="B31" s="373"/>
      <c r="C31" s="1420" t="s">
        <v>1068</v>
      </c>
      <c r="D31" s="1420"/>
      <c r="E31" s="1420"/>
      <c r="F31" s="1420"/>
      <c r="G31" s="1420"/>
      <c r="H31" s="1420"/>
      <c r="I31" s="1420"/>
      <c r="J31" s="497" t="s">
        <v>51</v>
      </c>
      <c r="K31" s="351"/>
      <c r="L31" s="496"/>
      <c r="M31" s="708">
        <f>+N31*0.8</f>
        <v>321.60000000000002</v>
      </c>
      <c r="N31" s="708">
        <v>402</v>
      </c>
    </row>
    <row r="32" spans="1:14" x14ac:dyDescent="0.2">
      <c r="A32" s="350"/>
      <c r="B32" s="373"/>
      <c r="C32" s="374"/>
      <c r="D32" s="374"/>
      <c r="E32" s="374"/>
      <c r="F32" s="374"/>
      <c r="G32" s="374"/>
      <c r="H32" s="374"/>
      <c r="I32" s="374"/>
      <c r="J32" s="894"/>
      <c r="K32" s="351"/>
      <c r="L32" s="351"/>
      <c r="M32" s="709"/>
      <c r="N32" s="709"/>
    </row>
    <row r="33" spans="1:14" x14ac:dyDescent="0.2">
      <c r="A33" s="350"/>
      <c r="B33" s="372" t="s">
        <v>1067</v>
      </c>
      <c r="C33" s="374"/>
      <c r="D33" s="374"/>
      <c r="E33" s="374"/>
      <c r="F33" s="374"/>
      <c r="G33" s="374"/>
      <c r="H33" s="374"/>
      <c r="I33" s="374"/>
      <c r="J33" s="894"/>
      <c r="K33" s="351"/>
      <c r="L33" s="351"/>
      <c r="M33" s="709"/>
      <c r="N33" s="709"/>
    </row>
    <row r="34" spans="1:14" x14ac:dyDescent="0.2">
      <c r="A34" s="350"/>
      <c r="B34" s="373"/>
      <c r="C34" s="1429" t="s">
        <v>1070</v>
      </c>
      <c r="D34" s="1429"/>
      <c r="E34" s="1429"/>
      <c r="F34" s="1429"/>
      <c r="G34" s="1429"/>
      <c r="H34" s="1429"/>
      <c r="I34" s="1429"/>
      <c r="J34" s="510" t="s">
        <v>51</v>
      </c>
      <c r="K34" s="502"/>
      <c r="L34" s="684"/>
      <c r="M34" s="673" t="s">
        <v>52</v>
      </c>
      <c r="N34" s="673" t="s">
        <v>52</v>
      </c>
    </row>
    <row r="35" spans="1:14" x14ac:dyDescent="0.2">
      <c r="A35" s="350"/>
      <c r="B35" s="373"/>
      <c r="C35" s="1420" t="s">
        <v>1050</v>
      </c>
      <c r="D35" s="1420"/>
      <c r="E35" s="1420"/>
      <c r="F35" s="1420"/>
      <c r="G35" s="1420"/>
      <c r="H35" s="1420"/>
      <c r="I35" s="1420"/>
      <c r="J35" s="497" t="s">
        <v>51</v>
      </c>
      <c r="K35" s="351"/>
      <c r="L35" s="496" t="s">
        <v>1071</v>
      </c>
      <c r="M35" s="708">
        <f>+N35*0.8</f>
        <v>611.20000000000005</v>
      </c>
      <c r="N35" s="708">
        <v>764</v>
      </c>
    </row>
    <row r="36" spans="1:14" x14ac:dyDescent="0.2">
      <c r="A36" s="350"/>
      <c r="B36" s="373"/>
      <c r="C36" s="373"/>
      <c r="D36" s="350"/>
      <c r="E36" s="350"/>
      <c r="F36" s="350"/>
      <c r="G36" s="350"/>
      <c r="H36" s="594"/>
      <c r="I36" s="594"/>
      <c r="J36" s="594"/>
      <c r="K36" s="351"/>
      <c r="L36" s="351"/>
      <c r="M36" s="709"/>
      <c r="N36" s="709"/>
    </row>
    <row r="37" spans="1:14" x14ac:dyDescent="0.2">
      <c r="A37" s="350"/>
      <c r="B37" s="394" t="s">
        <v>99</v>
      </c>
      <c r="C37" s="386"/>
      <c r="D37" s="386"/>
      <c r="E37" s="386"/>
      <c r="F37" s="386"/>
      <c r="G37" s="386"/>
      <c r="H37" s="386"/>
      <c r="I37" s="386"/>
      <c r="J37" s="386"/>
      <c r="K37" s="395"/>
      <c r="L37" s="395"/>
      <c r="M37" s="713"/>
      <c r="N37" s="710"/>
    </row>
    <row r="38" spans="1:14" x14ac:dyDescent="0.2">
      <c r="A38" s="350"/>
      <c r="B38" s="373"/>
      <c r="C38" s="1312" t="s">
        <v>1074</v>
      </c>
      <c r="D38" s="1312"/>
      <c r="E38" s="1312"/>
      <c r="F38" s="1312"/>
      <c r="G38" s="1312"/>
      <c r="H38" s="1312"/>
      <c r="I38" s="1312"/>
      <c r="J38" s="510" t="s">
        <v>51</v>
      </c>
      <c r="K38" s="502"/>
      <c r="L38" s="505"/>
      <c r="M38" s="711" t="s">
        <v>930</v>
      </c>
      <c r="N38" s="711" t="s">
        <v>930</v>
      </c>
    </row>
    <row r="39" spans="1:14" x14ac:dyDescent="0.2">
      <c r="A39" s="350"/>
      <c r="B39" s="389"/>
      <c r="C39" s="1312" t="s">
        <v>749</v>
      </c>
      <c r="D39" s="1312"/>
      <c r="E39" s="1312"/>
      <c r="F39" s="1312"/>
      <c r="G39" s="1312"/>
      <c r="H39" s="1312"/>
      <c r="I39" s="1312"/>
      <c r="J39" s="510" t="s">
        <v>51</v>
      </c>
      <c r="K39" s="502"/>
      <c r="L39" s="505">
        <v>602712</v>
      </c>
      <c r="M39" s="711">
        <f>N39*0.8</f>
        <v>366.40000000000003</v>
      </c>
      <c r="N39" s="711">
        <v>458</v>
      </c>
    </row>
    <row r="40" spans="1:14" x14ac:dyDescent="0.2">
      <c r="A40" s="350"/>
      <c r="B40" s="389"/>
      <c r="C40" s="1312" t="s">
        <v>740</v>
      </c>
      <c r="D40" s="1312"/>
      <c r="E40" s="1312"/>
      <c r="F40" s="1312"/>
      <c r="G40" s="1312"/>
      <c r="H40" s="1312"/>
      <c r="I40" s="1312"/>
      <c r="J40" s="510" t="s">
        <v>51</v>
      </c>
      <c r="K40" s="502"/>
      <c r="L40" s="505" t="s">
        <v>1075</v>
      </c>
      <c r="M40" s="711">
        <f>N40*0.8</f>
        <v>128</v>
      </c>
      <c r="N40" s="711">
        <v>160</v>
      </c>
    </row>
    <row r="41" spans="1:14" x14ac:dyDescent="0.2">
      <c r="A41" s="350"/>
      <c r="B41" s="389"/>
      <c r="C41" s="1312" t="s">
        <v>1076</v>
      </c>
      <c r="D41" s="1312"/>
      <c r="E41" s="1312"/>
      <c r="F41" s="1312"/>
      <c r="G41" s="1312"/>
      <c r="H41" s="1312"/>
      <c r="I41" s="1312"/>
      <c r="J41" s="510" t="s">
        <v>51</v>
      </c>
      <c r="K41" s="502"/>
      <c r="L41" s="505" t="s">
        <v>528</v>
      </c>
      <c r="M41" s="711" t="s">
        <v>930</v>
      </c>
      <c r="N41" s="711" t="s">
        <v>930</v>
      </c>
    </row>
    <row r="42" spans="1:14" x14ac:dyDescent="0.2">
      <c r="A42" s="350"/>
      <c r="B42" s="389"/>
      <c r="C42" s="1312" t="s">
        <v>1077</v>
      </c>
      <c r="D42" s="1312"/>
      <c r="E42" s="1312"/>
      <c r="F42" s="1312"/>
      <c r="G42" s="1312"/>
      <c r="H42" s="1312"/>
      <c r="I42" s="1312"/>
      <c r="J42" s="510" t="s">
        <v>51</v>
      </c>
      <c r="K42" s="502"/>
      <c r="L42" s="505" t="s">
        <v>252</v>
      </c>
      <c r="M42" s="711">
        <f>N42*0.8</f>
        <v>445.6</v>
      </c>
      <c r="N42" s="711">
        <v>557</v>
      </c>
    </row>
    <row r="43" spans="1:14" x14ac:dyDescent="0.2">
      <c r="A43" s="350"/>
      <c r="B43" s="389"/>
      <c r="C43" s="1312" t="s">
        <v>245</v>
      </c>
      <c r="D43" s="1312"/>
      <c r="E43" s="1312"/>
      <c r="F43" s="1312"/>
      <c r="G43" s="1312"/>
      <c r="H43" s="1312"/>
      <c r="I43" s="1312"/>
      <c r="J43" s="510" t="s">
        <v>51</v>
      </c>
      <c r="K43" s="502"/>
      <c r="L43" s="505" t="s">
        <v>246</v>
      </c>
      <c r="M43" s="711">
        <f t="shared" ref="M43" si="0">N43*0.8</f>
        <v>201.60000000000002</v>
      </c>
      <c r="N43" s="711">
        <v>252</v>
      </c>
    </row>
    <row r="44" spans="1:14" x14ac:dyDescent="0.2">
      <c r="A44" s="350"/>
      <c r="B44" s="373"/>
      <c r="C44" s="1312" t="s">
        <v>101</v>
      </c>
      <c r="D44" s="1312"/>
      <c r="E44" s="1312"/>
      <c r="F44" s="1312"/>
      <c r="G44" s="1312"/>
      <c r="H44" s="1312"/>
      <c r="I44" s="1312"/>
      <c r="J44" s="510" t="s">
        <v>51</v>
      </c>
      <c r="K44" s="502"/>
      <c r="L44" s="505" t="s">
        <v>250</v>
      </c>
      <c r="M44" s="711">
        <f>N44*0.8</f>
        <v>47.2</v>
      </c>
      <c r="N44" s="711">
        <v>59</v>
      </c>
    </row>
    <row r="45" spans="1:14" x14ac:dyDescent="0.2">
      <c r="A45" s="350"/>
      <c r="B45" s="389"/>
      <c r="C45" s="1312" t="s">
        <v>92</v>
      </c>
      <c r="D45" s="1312"/>
      <c r="E45" s="1312"/>
      <c r="F45" s="1312"/>
      <c r="G45" s="1312"/>
      <c r="H45" s="1312"/>
      <c r="I45" s="1312"/>
      <c r="J45" s="510" t="s">
        <v>51</v>
      </c>
      <c r="K45" s="502"/>
      <c r="L45" s="505" t="s">
        <v>251</v>
      </c>
      <c r="M45" s="711">
        <f t="shared" ref="M45:M48" si="1">N45*0.8</f>
        <v>83.2</v>
      </c>
      <c r="N45" s="711">
        <v>104</v>
      </c>
    </row>
    <row r="46" spans="1:14" x14ac:dyDescent="0.2">
      <c r="A46" s="350"/>
      <c r="B46" s="389"/>
      <c r="C46" s="1312" t="s">
        <v>1078</v>
      </c>
      <c r="D46" s="1312"/>
      <c r="E46" s="1312"/>
      <c r="F46" s="1312"/>
      <c r="G46" s="1312"/>
      <c r="H46" s="1312"/>
      <c r="I46" s="1312"/>
      <c r="J46" s="510" t="s">
        <v>51</v>
      </c>
      <c r="K46" s="502"/>
      <c r="L46" s="505" t="s">
        <v>1079</v>
      </c>
      <c r="M46" s="711">
        <f t="shared" si="1"/>
        <v>215.20000000000002</v>
      </c>
      <c r="N46" s="711">
        <v>269</v>
      </c>
    </row>
    <row r="47" spans="1:14" x14ac:dyDescent="0.2">
      <c r="A47" s="350"/>
      <c r="B47" s="389"/>
      <c r="C47" s="1312" t="s">
        <v>247</v>
      </c>
      <c r="D47" s="1312"/>
      <c r="E47" s="1312"/>
      <c r="F47" s="1312"/>
      <c r="G47" s="1312"/>
      <c r="H47" s="1312"/>
      <c r="I47" s="1312"/>
      <c r="J47" s="510" t="s">
        <v>51</v>
      </c>
      <c r="K47" s="502"/>
      <c r="L47" s="505" t="s">
        <v>248</v>
      </c>
      <c r="M47" s="711">
        <f t="shared" si="1"/>
        <v>148</v>
      </c>
      <c r="N47" s="711">
        <v>185</v>
      </c>
    </row>
    <row r="48" spans="1:14" x14ac:dyDescent="0.2">
      <c r="A48" s="350"/>
      <c r="B48" s="389"/>
      <c r="C48" s="1312" t="s">
        <v>249</v>
      </c>
      <c r="D48" s="1312"/>
      <c r="E48" s="1312"/>
      <c r="F48" s="1312"/>
      <c r="G48" s="1312"/>
      <c r="H48" s="1312"/>
      <c r="I48" s="1312"/>
      <c r="J48" s="510" t="s">
        <v>51</v>
      </c>
      <c r="K48" s="502"/>
      <c r="L48" s="505" t="s">
        <v>1080</v>
      </c>
      <c r="M48" s="711">
        <f t="shared" si="1"/>
        <v>44</v>
      </c>
      <c r="N48" s="711">
        <v>55</v>
      </c>
    </row>
    <row r="49" spans="1:14" x14ac:dyDescent="0.2">
      <c r="A49" s="350"/>
      <c r="B49" s="389"/>
      <c r="C49" s="1312" t="s">
        <v>226</v>
      </c>
      <c r="D49" s="1312"/>
      <c r="E49" s="1312"/>
      <c r="F49" s="1312"/>
      <c r="G49" s="1312"/>
      <c r="H49" s="1312"/>
      <c r="I49" s="1312"/>
      <c r="J49" s="510" t="s">
        <v>51</v>
      </c>
      <c r="K49" s="502"/>
      <c r="L49" s="505"/>
      <c r="M49" s="711" t="s">
        <v>930</v>
      </c>
      <c r="N49" s="711" t="s">
        <v>930</v>
      </c>
    </row>
    <row r="50" spans="1:14" x14ac:dyDescent="0.2">
      <c r="A50" s="350"/>
      <c r="B50" s="389"/>
      <c r="C50" s="1312" t="s">
        <v>266</v>
      </c>
      <c r="D50" s="1312"/>
      <c r="E50" s="1312"/>
      <c r="F50" s="1312"/>
      <c r="G50" s="1312"/>
      <c r="H50" s="1312"/>
      <c r="I50" s="1312"/>
      <c r="J50" s="510" t="s">
        <v>51</v>
      </c>
      <c r="K50" s="502"/>
      <c r="L50" s="505"/>
      <c r="M50" s="711" t="s">
        <v>930</v>
      </c>
      <c r="N50" s="711" t="s">
        <v>930</v>
      </c>
    </row>
    <row r="51" spans="1:14" x14ac:dyDescent="0.2">
      <c r="A51" s="350"/>
      <c r="B51" s="373"/>
      <c r="C51" s="666"/>
      <c r="D51" s="603"/>
      <c r="E51" s="603"/>
      <c r="F51" s="603"/>
      <c r="G51" s="603"/>
      <c r="H51" s="604"/>
      <c r="I51" s="604"/>
      <c r="J51" s="594"/>
      <c r="K51" s="351"/>
      <c r="L51" s="351"/>
      <c r="M51" s="709"/>
      <c r="N51" s="709"/>
    </row>
    <row r="52" spans="1:14" x14ac:dyDescent="0.2">
      <c r="A52" s="350"/>
      <c r="B52" s="394" t="s">
        <v>317</v>
      </c>
      <c r="C52" s="678"/>
      <c r="D52" s="678"/>
      <c r="E52" s="678"/>
      <c r="F52" s="678"/>
      <c r="G52" s="678"/>
      <c r="H52" s="678"/>
      <c r="I52" s="678"/>
      <c r="J52" s="386"/>
      <c r="K52" s="395"/>
      <c r="L52" s="395"/>
      <c r="M52" s="713"/>
      <c r="N52" s="710"/>
    </row>
    <row r="53" spans="1:14" x14ac:dyDescent="0.2">
      <c r="A53" s="350"/>
      <c r="B53" s="373"/>
      <c r="C53" s="1312" t="s">
        <v>238</v>
      </c>
      <c r="D53" s="1312"/>
      <c r="E53" s="1312"/>
      <c r="F53" s="1312"/>
      <c r="G53" s="1312"/>
      <c r="H53" s="1312"/>
      <c r="I53" s="1312"/>
      <c r="J53" s="510" t="s">
        <v>51</v>
      </c>
      <c r="K53" s="502"/>
      <c r="L53" s="505" t="s">
        <v>239</v>
      </c>
      <c r="M53" s="711">
        <f>N53*0.8</f>
        <v>152.80000000000001</v>
      </c>
      <c r="N53" s="711">
        <v>191</v>
      </c>
    </row>
    <row r="54" spans="1:14" x14ac:dyDescent="0.2">
      <c r="A54" s="350"/>
      <c r="B54" s="389"/>
      <c r="C54" s="1312" t="s">
        <v>750</v>
      </c>
      <c r="D54" s="1312"/>
      <c r="E54" s="1312"/>
      <c r="F54" s="1312"/>
      <c r="G54" s="1312"/>
      <c r="H54" s="1312"/>
      <c r="I54" s="1312"/>
      <c r="J54" s="510" t="s">
        <v>51</v>
      </c>
      <c r="K54" s="502"/>
      <c r="L54" s="505" t="s">
        <v>240</v>
      </c>
      <c r="M54" s="711">
        <f t="shared" ref="M54:M56" si="2">N54*0.8</f>
        <v>152.80000000000001</v>
      </c>
      <c r="N54" s="711">
        <v>191</v>
      </c>
    </row>
    <row r="55" spans="1:14" x14ac:dyDescent="0.2">
      <c r="A55" s="350"/>
      <c r="B55" s="389"/>
      <c r="C55" s="1312" t="s">
        <v>241</v>
      </c>
      <c r="D55" s="1312"/>
      <c r="E55" s="1312"/>
      <c r="F55" s="1312"/>
      <c r="G55" s="1312"/>
      <c r="H55" s="1312"/>
      <c r="I55" s="1312"/>
      <c r="J55" s="510" t="s">
        <v>51</v>
      </c>
      <c r="K55" s="502"/>
      <c r="L55" s="505" t="s">
        <v>242</v>
      </c>
      <c r="M55" s="711">
        <f t="shared" si="2"/>
        <v>158.4</v>
      </c>
      <c r="N55" s="711">
        <v>198</v>
      </c>
    </row>
    <row r="56" spans="1:14" x14ac:dyDescent="0.2">
      <c r="A56" s="350"/>
      <c r="B56" s="389"/>
      <c r="C56" s="1312" t="s">
        <v>243</v>
      </c>
      <c r="D56" s="1312"/>
      <c r="E56" s="1312"/>
      <c r="F56" s="1312"/>
      <c r="G56" s="1312"/>
      <c r="H56" s="1312"/>
      <c r="I56" s="1312"/>
      <c r="J56" s="510" t="s">
        <v>51</v>
      </c>
      <c r="K56" s="502"/>
      <c r="L56" s="505" t="s">
        <v>244</v>
      </c>
      <c r="M56" s="711">
        <f t="shared" si="2"/>
        <v>158.4</v>
      </c>
      <c r="N56" s="711">
        <v>198</v>
      </c>
    </row>
    <row r="57" spans="1:14" x14ac:dyDescent="0.2">
      <c r="A57" s="350"/>
      <c r="B57" s="389"/>
      <c r="C57" s="1312" t="s">
        <v>1072</v>
      </c>
      <c r="D57" s="1312"/>
      <c r="E57" s="1312"/>
      <c r="F57" s="1312"/>
      <c r="G57" s="1312"/>
      <c r="H57" s="1312"/>
      <c r="I57" s="1312"/>
      <c r="J57" s="510" t="s">
        <v>51</v>
      </c>
      <c r="K57" s="502"/>
      <c r="L57" s="505" t="s">
        <v>1073</v>
      </c>
      <c r="M57" s="711">
        <f t="shared" ref="M57" si="3">N57*0.8</f>
        <v>329.6</v>
      </c>
      <c r="N57" s="711">
        <v>412</v>
      </c>
    </row>
    <row r="58" spans="1:14" x14ac:dyDescent="0.2">
      <c r="A58" s="350"/>
      <c r="B58" s="373"/>
      <c r="C58" s="373"/>
      <c r="D58" s="350"/>
      <c r="E58" s="350"/>
      <c r="F58" s="350"/>
      <c r="G58" s="350"/>
      <c r="H58" s="594"/>
      <c r="I58" s="594"/>
      <c r="J58" s="594"/>
      <c r="K58" s="351"/>
      <c r="L58" s="351"/>
      <c r="M58" s="709"/>
      <c r="N58" s="709"/>
    </row>
    <row r="59" spans="1:14" x14ac:dyDescent="0.2">
      <c r="A59" s="350"/>
      <c r="B59" s="359"/>
      <c r="C59" s="350"/>
      <c r="D59" s="350"/>
      <c r="E59" s="350"/>
      <c r="F59" s="350"/>
      <c r="G59" s="350"/>
      <c r="H59" s="350"/>
      <c r="I59" s="350"/>
      <c r="J59" s="350"/>
      <c r="K59" s="351"/>
      <c r="L59" s="351"/>
      <c r="M59" s="628"/>
      <c r="N59" s="629"/>
    </row>
    <row r="60" spans="1:14" x14ac:dyDescent="0.2">
      <c r="A60" s="350"/>
      <c r="B60" s="378" t="s">
        <v>44</v>
      </c>
      <c r="C60" s="350"/>
      <c r="D60" s="350"/>
      <c r="E60" s="350"/>
      <c r="F60" s="350"/>
      <c r="G60" s="350"/>
      <c r="H60" s="350"/>
      <c r="I60" s="350"/>
      <c r="J60" s="350"/>
      <c r="K60" s="351"/>
      <c r="L60" s="351"/>
      <c r="M60" s="628"/>
      <c r="N60" s="629"/>
    </row>
    <row r="61" spans="1:14" x14ac:dyDescent="0.2">
      <c r="A61" s="350"/>
      <c r="B61" s="373" t="s">
        <v>45</v>
      </c>
      <c r="C61" s="350"/>
      <c r="D61" s="350"/>
      <c r="E61" s="350"/>
      <c r="F61" s="350"/>
      <c r="G61" s="350"/>
      <c r="H61" s="350"/>
      <c r="I61" s="350"/>
      <c r="J61" s="350"/>
      <c r="K61" s="351"/>
      <c r="L61" s="351"/>
      <c r="M61" s="628"/>
      <c r="N61" s="629"/>
    </row>
    <row r="62" spans="1:14" x14ac:dyDescent="0.2">
      <c r="A62" s="350"/>
      <c r="B62" s="373"/>
      <c r="C62" s="350"/>
      <c r="D62" s="350"/>
      <c r="E62" s="350"/>
      <c r="F62" s="350"/>
      <c r="G62" s="350"/>
      <c r="H62" s="350"/>
      <c r="I62" s="350"/>
      <c r="J62" s="350"/>
      <c r="K62" s="351"/>
      <c r="L62" s="351"/>
      <c r="M62" s="628"/>
      <c r="N62" s="629"/>
    </row>
    <row r="63" spans="1:14" ht="36" customHeight="1" x14ac:dyDescent="0.2">
      <c r="A63" s="350"/>
      <c r="B63" s="1372" t="s">
        <v>859</v>
      </c>
      <c r="C63" s="1373"/>
      <c r="D63" s="1373"/>
      <c r="E63" s="1373"/>
      <c r="F63" s="1373"/>
      <c r="G63" s="1373"/>
      <c r="H63" s="1373"/>
      <c r="I63" s="1374"/>
      <c r="J63" s="364" t="s">
        <v>921</v>
      </c>
      <c r="K63" s="700"/>
      <c r="L63" s="364" t="s">
        <v>47</v>
      </c>
      <c r="M63" s="637" t="s">
        <v>455</v>
      </c>
      <c r="N63" s="637" t="s">
        <v>5</v>
      </c>
    </row>
    <row r="64" spans="1:14" ht="6.75" customHeight="1" x14ac:dyDescent="0.2">
      <c r="A64" s="350"/>
      <c r="B64" s="350"/>
      <c r="C64" s="350"/>
      <c r="D64" s="350"/>
      <c r="E64" s="350"/>
      <c r="F64" s="350"/>
      <c r="G64" s="350"/>
      <c r="H64" s="350"/>
      <c r="I64" s="350"/>
      <c r="J64" s="350"/>
      <c r="K64" s="351"/>
      <c r="L64" s="351"/>
      <c r="M64" s="628"/>
      <c r="N64" s="629"/>
    </row>
    <row r="65" spans="1:14" x14ac:dyDescent="0.2">
      <c r="A65" s="350"/>
      <c r="B65" s="372" t="s">
        <v>81</v>
      </c>
      <c r="C65" s="373"/>
      <c r="D65" s="350"/>
      <c r="E65" s="350"/>
      <c r="F65" s="350"/>
      <c r="G65" s="350"/>
      <c r="H65" s="350"/>
      <c r="I65" s="350"/>
      <c r="J65" s="350"/>
      <c r="K65" s="351"/>
      <c r="L65" s="351"/>
      <c r="M65" s="628"/>
      <c r="N65" s="629"/>
    </row>
    <row r="66" spans="1:14" x14ac:dyDescent="0.2">
      <c r="A66" s="350"/>
      <c r="B66" s="389"/>
      <c r="C66" s="1312" t="s">
        <v>1083</v>
      </c>
      <c r="D66" s="1312"/>
      <c r="E66" s="1312"/>
      <c r="F66" s="1312"/>
      <c r="G66" s="1312"/>
      <c r="H66" s="1312"/>
      <c r="I66" s="1312"/>
      <c r="J66" s="510" t="s">
        <v>51</v>
      </c>
      <c r="K66" s="502"/>
      <c r="L66" s="505" t="s">
        <v>1081</v>
      </c>
      <c r="M66" s="711">
        <f t="shared" ref="M66:M67" si="4">N66*0.8</f>
        <v>472</v>
      </c>
      <c r="N66" s="711">
        <v>590</v>
      </c>
    </row>
    <row r="67" spans="1:14" x14ac:dyDescent="0.2">
      <c r="A67" s="350"/>
      <c r="B67" s="389"/>
      <c r="C67" s="1312" t="s">
        <v>1082</v>
      </c>
      <c r="D67" s="1312"/>
      <c r="E67" s="1312"/>
      <c r="F67" s="1312"/>
      <c r="G67" s="1312"/>
      <c r="H67" s="1312"/>
      <c r="I67" s="1312"/>
      <c r="J67" s="510" t="s">
        <v>51</v>
      </c>
      <c r="K67" s="502"/>
      <c r="L67" s="505" t="s">
        <v>751</v>
      </c>
      <c r="M67" s="711">
        <f t="shared" si="4"/>
        <v>504.8</v>
      </c>
      <c r="N67" s="711">
        <v>631</v>
      </c>
    </row>
    <row r="68" spans="1:14" x14ac:dyDescent="0.2">
      <c r="A68" s="350"/>
      <c r="B68" s="359"/>
      <c r="C68" s="359"/>
      <c r="D68" s="359"/>
      <c r="E68" s="359"/>
      <c r="F68" s="359"/>
      <c r="G68" s="359"/>
      <c r="H68" s="457"/>
      <c r="I68" s="455"/>
      <c r="J68" s="455"/>
      <c r="K68" s="456"/>
      <c r="L68" s="456"/>
      <c r="M68" s="633"/>
      <c r="N68" s="657"/>
    </row>
    <row r="69" spans="1:14" ht="37.5" customHeight="1" x14ac:dyDescent="0.2">
      <c r="A69" s="350"/>
      <c r="B69" s="381" t="s">
        <v>399</v>
      </c>
      <c r="C69" s="362"/>
      <c r="D69" s="362"/>
      <c r="E69" s="362"/>
      <c r="F69" s="362"/>
      <c r="G69" s="362"/>
      <c r="H69" s="643"/>
      <c r="I69" s="699"/>
      <c r="J69" s="364" t="s">
        <v>921</v>
      </c>
      <c r="K69" s="700"/>
      <c r="L69" s="364" t="s">
        <v>47</v>
      </c>
      <c r="M69" s="637" t="s">
        <v>455</v>
      </c>
      <c r="N69" s="637" t="s">
        <v>5</v>
      </c>
    </row>
    <row r="70" spans="1:14" x14ac:dyDescent="0.2">
      <c r="A70" s="350"/>
      <c r="B70" s="359" t="s">
        <v>720</v>
      </c>
      <c r="C70" s="658"/>
      <c r="D70" s="658"/>
      <c r="E70" s="658"/>
      <c r="F70" s="658"/>
      <c r="G70" s="658"/>
      <c r="H70" s="729"/>
      <c r="I70" s="730"/>
      <c r="J70" s="455"/>
      <c r="K70" s="456"/>
      <c r="L70" s="456"/>
      <c r="M70" s="633"/>
      <c r="N70" s="657"/>
    </row>
    <row r="71" spans="1:14" x14ac:dyDescent="0.2">
      <c r="A71" s="350"/>
      <c r="B71" s="359"/>
      <c r="C71" s="1439" t="s">
        <v>1084</v>
      </c>
      <c r="D71" s="1439"/>
      <c r="E71" s="1439"/>
      <c r="F71" s="1439"/>
      <c r="G71" s="1439"/>
      <c r="H71" s="1439"/>
      <c r="I71" s="1440"/>
      <c r="J71" s="510" t="s">
        <v>51</v>
      </c>
      <c r="K71" s="456"/>
      <c r="L71" s="496">
        <v>4773</v>
      </c>
      <c r="M71" s="711">
        <f t="shared" ref="M71:M82" si="5">N71*0.8</f>
        <v>309.60000000000002</v>
      </c>
      <c r="N71" s="687">
        <v>387</v>
      </c>
    </row>
    <row r="72" spans="1:14" x14ac:dyDescent="0.2">
      <c r="A72" s="350"/>
      <c r="B72" s="453"/>
      <c r="C72" s="1439" t="s">
        <v>960</v>
      </c>
      <c r="D72" s="1439"/>
      <c r="E72" s="1439"/>
      <c r="F72" s="1439"/>
      <c r="G72" s="1439"/>
      <c r="H72" s="1439"/>
      <c r="I72" s="1440"/>
      <c r="J72" s="510" t="s">
        <v>51</v>
      </c>
      <c r="K72" s="456"/>
      <c r="L72" s="496">
        <v>3406</v>
      </c>
      <c r="M72" s="711">
        <f t="shared" si="5"/>
        <v>216</v>
      </c>
      <c r="N72" s="687">
        <v>270</v>
      </c>
    </row>
    <row r="73" spans="1:14" x14ac:dyDescent="0.2">
      <c r="A73" s="350"/>
      <c r="B73" s="453"/>
      <c r="C73" s="1439" t="s">
        <v>903</v>
      </c>
      <c r="D73" s="1439"/>
      <c r="E73" s="1439"/>
      <c r="F73" s="1439"/>
      <c r="G73" s="1439"/>
      <c r="H73" s="1439"/>
      <c r="I73" s="1440"/>
      <c r="J73" s="510" t="s">
        <v>51</v>
      </c>
      <c r="K73" s="456"/>
      <c r="L73" s="496">
        <v>3539</v>
      </c>
      <c r="M73" s="711">
        <f t="shared" si="5"/>
        <v>482.40000000000003</v>
      </c>
      <c r="N73" s="687">
        <v>603</v>
      </c>
    </row>
    <row r="74" spans="1:14" x14ac:dyDescent="0.2">
      <c r="A74" s="350"/>
      <c r="B74" s="453"/>
      <c r="C74" s="1439" t="s">
        <v>920</v>
      </c>
      <c r="D74" s="1439"/>
      <c r="E74" s="1439"/>
      <c r="F74" s="1439"/>
      <c r="G74" s="1439"/>
      <c r="H74" s="1439"/>
      <c r="I74" s="1440"/>
      <c r="J74" s="510" t="s">
        <v>51</v>
      </c>
      <c r="K74" s="351"/>
      <c r="L74" s="496">
        <v>4820</v>
      </c>
      <c r="M74" s="711">
        <f t="shared" si="5"/>
        <v>324</v>
      </c>
      <c r="N74" s="687">
        <v>405</v>
      </c>
    </row>
    <row r="75" spans="1:14" x14ac:dyDescent="0.2">
      <c r="A75" s="350"/>
      <c r="B75" s="453"/>
      <c r="C75" s="1439" t="s">
        <v>1085</v>
      </c>
      <c r="D75" s="1439"/>
      <c r="E75" s="1439"/>
      <c r="F75" s="1439"/>
      <c r="G75" s="1439"/>
      <c r="H75" s="1439"/>
      <c r="I75" s="1440"/>
      <c r="J75" s="510" t="s">
        <v>51</v>
      </c>
      <c r="K75" s="351"/>
      <c r="L75" s="496">
        <v>4929</v>
      </c>
      <c r="M75" s="711">
        <f t="shared" si="5"/>
        <v>201.60000000000002</v>
      </c>
      <c r="N75" s="687">
        <v>252</v>
      </c>
    </row>
    <row r="76" spans="1:14" x14ac:dyDescent="0.2">
      <c r="A76" s="350"/>
      <c r="B76" s="453"/>
      <c r="C76" s="1429" t="s">
        <v>1087</v>
      </c>
      <c r="D76" s="1429"/>
      <c r="E76" s="1429"/>
      <c r="F76" s="1429"/>
      <c r="G76" s="1429"/>
      <c r="H76" s="1429"/>
      <c r="I76" s="1430"/>
      <c r="J76" s="510" t="s">
        <v>51</v>
      </c>
      <c r="K76" s="351"/>
      <c r="L76" s="496">
        <v>4814</v>
      </c>
      <c r="M76" s="711">
        <f t="shared" si="5"/>
        <v>288</v>
      </c>
      <c r="N76" s="687">
        <v>360</v>
      </c>
    </row>
    <row r="77" spans="1:14" x14ac:dyDescent="0.2">
      <c r="A77" s="350"/>
      <c r="B77" s="453"/>
      <c r="C77" s="1429" t="s">
        <v>1088</v>
      </c>
      <c r="D77" s="1429"/>
      <c r="E77" s="1429"/>
      <c r="F77" s="1429"/>
      <c r="G77" s="1429"/>
      <c r="H77" s="1429"/>
      <c r="I77" s="1430"/>
      <c r="J77" s="510" t="s">
        <v>51</v>
      </c>
      <c r="K77" s="351"/>
      <c r="L77" s="496">
        <v>4823</v>
      </c>
      <c r="M77" s="711">
        <f t="shared" si="5"/>
        <v>813.6</v>
      </c>
      <c r="N77" s="687">
        <v>1017</v>
      </c>
    </row>
    <row r="78" spans="1:14" x14ac:dyDescent="0.2">
      <c r="A78" s="350"/>
      <c r="B78" s="453"/>
      <c r="C78" s="1429" t="s">
        <v>1089</v>
      </c>
      <c r="D78" s="1429"/>
      <c r="E78" s="1429"/>
      <c r="F78" s="1429"/>
      <c r="G78" s="1429"/>
      <c r="H78" s="1429"/>
      <c r="I78" s="1430"/>
      <c r="J78" s="510" t="s">
        <v>51</v>
      </c>
      <c r="K78" s="351"/>
      <c r="L78" s="496" t="s">
        <v>1086</v>
      </c>
      <c r="M78" s="711">
        <f t="shared" si="5"/>
        <v>885.6</v>
      </c>
      <c r="N78" s="687">
        <v>1107</v>
      </c>
    </row>
    <row r="79" spans="1:14" x14ac:dyDescent="0.2">
      <c r="A79" s="350"/>
      <c r="B79" s="453"/>
      <c r="C79" s="1429" t="s">
        <v>1090</v>
      </c>
      <c r="D79" s="1429"/>
      <c r="E79" s="1429"/>
      <c r="F79" s="1429"/>
      <c r="G79" s="1429"/>
      <c r="H79" s="1429"/>
      <c r="I79" s="1430"/>
      <c r="J79" s="510" t="s">
        <v>51</v>
      </c>
      <c r="K79" s="351"/>
      <c r="L79" s="496">
        <v>4914</v>
      </c>
      <c r="M79" s="711">
        <f t="shared" si="5"/>
        <v>288</v>
      </c>
      <c r="N79" s="687">
        <v>360</v>
      </c>
    </row>
    <row r="80" spans="1:14" x14ac:dyDescent="0.2">
      <c r="A80" s="350"/>
      <c r="B80" s="453"/>
      <c r="C80" s="1429" t="s">
        <v>1091</v>
      </c>
      <c r="D80" s="1429"/>
      <c r="E80" s="1429"/>
      <c r="F80" s="1429"/>
      <c r="G80" s="1429"/>
      <c r="H80" s="1429"/>
      <c r="I80" s="1430"/>
      <c r="J80" s="510" t="s">
        <v>51</v>
      </c>
      <c r="K80" s="351"/>
      <c r="L80" s="496">
        <v>3956</v>
      </c>
      <c r="M80" s="711">
        <f t="shared" si="5"/>
        <v>554.4</v>
      </c>
      <c r="N80" s="687">
        <v>693</v>
      </c>
    </row>
    <row r="81" spans="1:18" x14ac:dyDescent="0.2">
      <c r="A81" s="350"/>
      <c r="B81" s="453"/>
      <c r="C81" s="1429" t="s">
        <v>1092</v>
      </c>
      <c r="D81" s="1429"/>
      <c r="E81" s="1429"/>
      <c r="F81" s="1429"/>
      <c r="G81" s="1429"/>
      <c r="H81" s="1429"/>
      <c r="I81" s="1430"/>
      <c r="J81" s="510" t="s">
        <v>51</v>
      </c>
      <c r="K81" s="351"/>
      <c r="L81" s="496">
        <v>4782</v>
      </c>
      <c r="M81" s="711">
        <f t="shared" si="5"/>
        <v>336.8</v>
      </c>
      <c r="N81" s="687">
        <v>421</v>
      </c>
    </row>
    <row r="82" spans="1:18" x14ac:dyDescent="0.2">
      <c r="A82" s="350"/>
      <c r="B82" s="453"/>
      <c r="C82" s="1429" t="s">
        <v>1093</v>
      </c>
      <c r="D82" s="1429"/>
      <c r="E82" s="1429"/>
      <c r="F82" s="1429"/>
      <c r="G82" s="1429"/>
      <c r="H82" s="1429"/>
      <c r="I82" s="1430"/>
      <c r="J82" s="510" t="s">
        <v>51</v>
      </c>
      <c r="K82" s="351"/>
      <c r="L82" s="496">
        <v>4948</v>
      </c>
      <c r="M82" s="711">
        <f t="shared" si="5"/>
        <v>230.4</v>
      </c>
      <c r="N82" s="687">
        <v>288</v>
      </c>
    </row>
    <row r="83" spans="1:18" x14ac:dyDescent="0.2">
      <c r="A83" s="350"/>
      <c r="B83" s="453"/>
      <c r="C83" s="355"/>
      <c r="D83" s="355"/>
      <c r="E83" s="355"/>
      <c r="F83" s="355"/>
      <c r="G83" s="355"/>
      <c r="H83" s="355"/>
      <c r="I83" s="350"/>
      <c r="J83" s="350"/>
      <c r="K83" s="351"/>
      <c r="L83" s="351"/>
      <c r="M83" s="628"/>
      <c r="N83" s="629"/>
    </row>
    <row r="84" spans="1:18" x14ac:dyDescent="0.2">
      <c r="A84" s="350"/>
      <c r="B84" s="453" t="s">
        <v>662</v>
      </c>
      <c r="C84" s="359"/>
      <c r="D84" s="359"/>
      <c r="E84" s="355"/>
      <c r="F84" s="355"/>
      <c r="G84" s="355"/>
      <c r="H84" s="457"/>
      <c r="I84" s="455"/>
      <c r="J84" s="455"/>
      <c r="K84" s="456"/>
      <c r="L84" s="456"/>
      <c r="M84" s="633"/>
      <c r="N84" s="657"/>
    </row>
    <row r="85" spans="1:18" x14ac:dyDescent="0.2">
      <c r="A85" s="350"/>
      <c r="B85" s="453" t="s">
        <v>452</v>
      </c>
      <c r="C85" s="454"/>
      <c r="D85" s="355"/>
      <c r="E85" s="355"/>
      <c r="F85" s="355"/>
      <c r="G85" s="355"/>
      <c r="H85" s="457"/>
      <c r="I85" s="455"/>
      <c r="J85" s="455"/>
      <c r="K85" s="456"/>
      <c r="L85" s="456"/>
      <c r="M85" s="633"/>
      <c r="N85" s="657"/>
    </row>
    <row r="86" spans="1:18" x14ac:dyDescent="0.2">
      <c r="A86" s="350"/>
      <c r="B86" s="453"/>
      <c r="C86" s="355"/>
      <c r="D86" s="355"/>
      <c r="E86" s="457"/>
      <c r="F86" s="457"/>
      <c r="G86" s="457"/>
      <c r="H86" s="457"/>
      <c r="I86" s="455"/>
      <c r="J86" s="455"/>
      <c r="K86" s="456"/>
      <c r="L86" s="456"/>
      <c r="M86" s="633"/>
      <c r="N86" s="657"/>
    </row>
    <row r="87" spans="1:18" ht="13.8" x14ac:dyDescent="0.25">
      <c r="A87" s="350"/>
      <c r="B87" s="453"/>
      <c r="C87" s="458" t="s">
        <v>741</v>
      </c>
      <c r="D87" s="355"/>
      <c r="E87" s="457"/>
      <c r="F87" s="457"/>
      <c r="G87" s="457"/>
      <c r="H87" s="457"/>
      <c r="I87" s="455"/>
      <c r="J87" s="455"/>
      <c r="K87" s="456"/>
      <c r="L87" s="456"/>
      <c r="M87" s="633"/>
      <c r="N87" s="657"/>
    </row>
    <row r="88" spans="1:18" x14ac:dyDescent="0.2">
      <c r="A88" s="350"/>
      <c r="B88" s="453"/>
      <c r="C88" s="355"/>
      <c r="D88" s="355"/>
      <c r="E88" s="457"/>
      <c r="F88" s="457"/>
      <c r="G88" s="457"/>
      <c r="H88" s="457"/>
      <c r="I88" s="455"/>
      <c r="J88" s="455"/>
      <c r="K88" s="456"/>
      <c r="L88" s="456"/>
      <c r="M88" s="633"/>
      <c r="N88" s="657"/>
    </row>
    <row r="89" spans="1:18" s="51" customFormat="1" x14ac:dyDescent="0.2">
      <c r="A89" s="1"/>
      <c r="B89" s="833" t="s">
        <v>460</v>
      </c>
      <c r="C89" s="59"/>
      <c r="D89" s="60"/>
      <c r="E89" s="60"/>
      <c r="F89" s="60"/>
      <c r="G89" s="60"/>
      <c r="H89" s="60"/>
      <c r="I89" s="61"/>
      <c r="J89" s="61"/>
      <c r="K89" s="61"/>
      <c r="L89" s="61"/>
      <c r="M89" s="62"/>
      <c r="N89" s="62"/>
      <c r="O89" s="222"/>
      <c r="P89" s="237"/>
      <c r="Q89" s="6"/>
      <c r="R89" s="3"/>
    </row>
    <row r="90" spans="1:18" x14ac:dyDescent="0.2">
      <c r="A90" s="350"/>
      <c r="B90" s="453"/>
      <c r="C90" s="454"/>
      <c r="D90" s="457"/>
      <c r="E90" s="457"/>
      <c r="F90" s="457"/>
      <c r="G90" s="457"/>
      <c r="H90" s="455"/>
      <c r="I90" s="455"/>
      <c r="J90" s="455"/>
      <c r="K90" s="456"/>
      <c r="L90" s="456"/>
      <c r="M90" s="633"/>
      <c r="N90" s="657"/>
    </row>
    <row r="91" spans="1:18" x14ac:dyDescent="0.2">
      <c r="A91" s="350"/>
      <c r="B91" s="453"/>
      <c r="C91" s="359"/>
      <c r="D91" s="359"/>
      <c r="E91" s="359"/>
      <c r="F91" s="359"/>
      <c r="G91" s="359"/>
      <c r="H91" s="359"/>
      <c r="I91" s="359"/>
      <c r="J91" s="359"/>
      <c r="K91" s="357"/>
      <c r="L91" s="357"/>
      <c r="M91" s="633"/>
      <c r="N91" s="657"/>
    </row>
    <row r="92" spans="1:18" x14ac:dyDescent="0.2">
      <c r="A92" s="350"/>
      <c r="B92" s="359"/>
      <c r="C92" s="359"/>
      <c r="D92" s="359"/>
      <c r="E92" s="359"/>
      <c r="F92" s="359"/>
      <c r="G92" s="359"/>
      <c r="H92" s="359"/>
      <c r="I92" s="359"/>
      <c r="J92" s="359"/>
      <c r="K92" s="357"/>
      <c r="L92" s="357"/>
      <c r="M92" s="633"/>
      <c r="N92" s="657"/>
    </row>
  </sheetData>
  <mergeCells count="40">
    <mergeCell ref="C81:I81"/>
    <mergeCell ref="C79:I79"/>
    <mergeCell ref="C82:I82"/>
    <mergeCell ref="B63:I63"/>
    <mergeCell ref="C76:I76"/>
    <mergeCell ref="C77:I77"/>
    <mergeCell ref="C78:I78"/>
    <mergeCell ref="C80:I80"/>
    <mergeCell ref="C74:I74"/>
    <mergeCell ref="C67:I67"/>
    <mergeCell ref="C66:I66"/>
    <mergeCell ref="C75:I75"/>
    <mergeCell ref="C71:I71"/>
    <mergeCell ref="C72:I72"/>
    <mergeCell ref="C73:I73"/>
    <mergeCell ref="G7:L7"/>
    <mergeCell ref="C55:I55"/>
    <mergeCell ref="C30:I30"/>
    <mergeCell ref="C29:I29"/>
    <mergeCell ref="C46:I46"/>
    <mergeCell ref="C40:I40"/>
    <mergeCell ref="C39:I39"/>
    <mergeCell ref="C38:I38"/>
    <mergeCell ref="C43:I43"/>
    <mergeCell ref="C44:I44"/>
    <mergeCell ref="C45:I45"/>
    <mergeCell ref="B10:K10"/>
    <mergeCell ref="C34:I34"/>
    <mergeCell ref="C31:I31"/>
    <mergeCell ref="C53:I53"/>
    <mergeCell ref="C35:I35"/>
    <mergeCell ref="C57:I57"/>
    <mergeCell ref="C41:I41"/>
    <mergeCell ref="C42:I42"/>
    <mergeCell ref="C47:I47"/>
    <mergeCell ref="C48:I48"/>
    <mergeCell ref="C49:I49"/>
    <mergeCell ref="C50:I50"/>
    <mergeCell ref="C56:I56"/>
    <mergeCell ref="C54:I54"/>
  </mergeCells>
  <pageMargins left="0.25" right="0.2" top="0.25" bottom="0.75" header="0.25" footer="0.25"/>
  <pageSetup scale="86" fitToHeight="2" orientation="portrait" r:id="rId1"/>
  <headerFooter alignWithMargins="0">
    <oddFooter>&amp;L&amp;"Verdana,Italic"Confidential Property of Cushman Division of Textron Inc. &amp;R&amp;"Verdana,Italic"Page&amp;P</oddFooter>
  </headerFooter>
  <rowBreaks count="1" manualBreakCount="1">
    <brk id="59" max="14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121"/>
  <sheetViews>
    <sheetView topLeftCell="A16" zoomScaleNormal="100" workbookViewId="0">
      <selection activeCell="M47" sqref="M47"/>
    </sheetView>
  </sheetViews>
  <sheetFormatPr defaultColWidth="9.109375" defaultRowHeight="12.6" x14ac:dyDescent="0.2"/>
  <cols>
    <col min="1" max="1" width="3.44140625" style="425" customWidth="1"/>
    <col min="2" max="7" width="9.109375" style="353"/>
    <col min="8" max="8" width="7.6640625" style="353" customWidth="1"/>
    <col min="9" max="9" width="13.6640625" style="353" customWidth="1"/>
    <col min="10" max="10" width="8.109375" style="353" bestFit="1" customWidth="1"/>
    <col min="11" max="11" width="2.6640625" style="354" customWidth="1"/>
    <col min="12" max="12" width="13.33203125" style="354" customWidth="1"/>
    <col min="13" max="13" width="11.6640625" style="662" customWidth="1"/>
    <col min="14" max="14" width="11.66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9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359"/>
      <c r="F3" s="350"/>
      <c r="G3" s="632"/>
      <c r="H3" s="1360" t="s">
        <v>1094</v>
      </c>
      <c r="I3" s="1360"/>
      <c r="J3" s="1360"/>
      <c r="K3" s="1360"/>
      <c r="L3" s="351"/>
      <c r="M3" s="628"/>
      <c r="N3" s="629"/>
    </row>
    <row r="4" spans="1:14" ht="15" customHeight="1" x14ac:dyDescent="0.2">
      <c r="A4" s="350"/>
      <c r="B4" s="350"/>
      <c r="C4" s="350"/>
      <c r="D4" s="350"/>
      <c r="E4" s="359"/>
      <c r="F4" s="359"/>
      <c r="G4" s="355"/>
      <c r="H4" s="1361" t="s">
        <v>171</v>
      </c>
      <c r="I4" s="1361"/>
      <c r="J4" s="1361"/>
      <c r="K4" s="351"/>
      <c r="L4" s="357"/>
      <c r="M4" s="633"/>
      <c r="N4" s="634" t="s">
        <v>1</v>
      </c>
    </row>
    <row r="5" spans="1:14" ht="13.2" thickBot="1" x14ac:dyDescent="0.25">
      <c r="A5" s="350"/>
      <c r="B5" s="350"/>
      <c r="C5" s="350"/>
      <c r="D5" s="350"/>
      <c r="E5" s="359"/>
      <c r="F5" s="359"/>
      <c r="G5" s="635"/>
      <c r="H5" s="1191" t="s">
        <v>941</v>
      </c>
      <c r="I5" s="1191"/>
      <c r="J5" s="1191"/>
      <c r="K5" s="351"/>
      <c r="L5" s="357"/>
      <c r="M5" s="633"/>
      <c r="N5" s="634" t="s">
        <v>2</v>
      </c>
    </row>
    <row r="6" spans="1:14" x14ac:dyDescent="0.2">
      <c r="A6" s="350"/>
      <c r="B6" s="350"/>
      <c r="C6" s="350"/>
      <c r="D6" s="350"/>
      <c r="E6" s="359"/>
      <c r="F6" s="359"/>
      <c r="G6" s="359"/>
      <c r="H6" s="1402" t="s">
        <v>610</v>
      </c>
      <c r="I6" s="1403"/>
      <c r="J6" s="1404"/>
      <c r="K6" s="351"/>
      <c r="L6" s="351"/>
      <c r="M6" s="628"/>
      <c r="N6" s="629"/>
    </row>
    <row r="7" spans="1:14" ht="13.2" thickBot="1" x14ac:dyDescent="0.25">
      <c r="A7" s="350"/>
      <c r="B7" s="350"/>
      <c r="C7" s="350"/>
      <c r="D7" s="350"/>
      <c r="E7" s="350"/>
      <c r="F7" s="350"/>
      <c r="G7" s="636"/>
      <c r="H7" s="1405"/>
      <c r="I7" s="1406"/>
      <c r="J7" s="1407"/>
      <c r="K7" s="351"/>
      <c r="L7" s="351"/>
      <c r="M7" s="628"/>
      <c r="N7" s="629"/>
    </row>
    <row r="8" spans="1:14" ht="24" customHeight="1" x14ac:dyDescent="0.2">
      <c r="B8" s="361" t="s">
        <v>778</v>
      </c>
      <c r="C8" s="362"/>
      <c r="D8" s="362"/>
      <c r="E8" s="362"/>
      <c r="F8" s="362"/>
      <c r="G8" s="362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807</v>
      </c>
      <c r="C10" s="367"/>
      <c r="D10" s="367"/>
      <c r="E10" s="701"/>
      <c r="F10" s="367"/>
      <c r="G10" s="367"/>
      <c r="H10" s="367"/>
      <c r="I10" s="367"/>
      <c r="J10" s="367"/>
      <c r="K10" s="368"/>
      <c r="L10" s="495">
        <v>633097</v>
      </c>
      <c r="M10" s="697">
        <f>N10*0.8</f>
        <v>8481.6</v>
      </c>
      <c r="N10" s="697">
        <v>10602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2" t="s">
        <v>206</v>
      </c>
      <c r="C13" s="350"/>
      <c r="D13" s="373" t="s">
        <v>780</v>
      </c>
      <c r="E13" s="350"/>
      <c r="F13" s="350"/>
      <c r="G13" s="350"/>
      <c r="H13" s="359"/>
      <c r="I13" s="372" t="s">
        <v>10</v>
      </c>
      <c r="J13" s="373"/>
      <c r="K13" s="373" t="s">
        <v>785</v>
      </c>
      <c r="L13" s="374"/>
      <c r="M13" s="642"/>
      <c r="N13" s="642"/>
    </row>
    <row r="14" spans="1:14" x14ac:dyDescent="0.2">
      <c r="A14" s="350"/>
      <c r="B14" s="372" t="s">
        <v>311</v>
      </c>
      <c r="C14" s="350"/>
      <c r="D14" s="373" t="s">
        <v>263</v>
      </c>
      <c r="E14" s="350"/>
      <c r="F14" s="350"/>
      <c r="G14" s="350"/>
      <c r="H14" s="359"/>
      <c r="I14" s="372" t="s">
        <v>14</v>
      </c>
      <c r="J14" s="373"/>
      <c r="K14" s="373" t="s">
        <v>755</v>
      </c>
      <c r="L14" s="374"/>
      <c r="M14" s="642"/>
      <c r="N14" s="642"/>
    </row>
    <row r="15" spans="1:14" x14ac:dyDescent="0.2">
      <c r="A15" s="350"/>
      <c r="B15" s="372" t="s">
        <v>15</v>
      </c>
      <c r="C15" s="350"/>
      <c r="D15" s="373" t="s">
        <v>781</v>
      </c>
      <c r="E15" s="350"/>
      <c r="F15" s="350"/>
      <c r="G15" s="350"/>
      <c r="H15" s="359"/>
      <c r="I15" s="372" t="s">
        <v>17</v>
      </c>
      <c r="J15" s="373"/>
      <c r="K15" s="373" t="s">
        <v>508</v>
      </c>
      <c r="L15" s="374"/>
      <c r="M15" s="642"/>
      <c r="N15" s="642"/>
    </row>
    <row r="16" spans="1:14" x14ac:dyDescent="0.2">
      <c r="A16" s="350"/>
      <c r="B16" s="372" t="s">
        <v>205</v>
      </c>
      <c r="C16" s="350"/>
      <c r="D16" s="373" t="s">
        <v>782</v>
      </c>
      <c r="E16" s="350"/>
      <c r="F16" s="350"/>
      <c r="G16" s="350"/>
      <c r="H16" s="359"/>
      <c r="I16" s="372" t="s">
        <v>21</v>
      </c>
      <c r="J16" s="373"/>
      <c r="K16" s="373" t="s">
        <v>786</v>
      </c>
      <c r="L16" s="374"/>
      <c r="M16" s="642"/>
      <c r="N16" s="642"/>
    </row>
    <row r="17" spans="1:14" x14ac:dyDescent="0.2">
      <c r="A17" s="350"/>
      <c r="B17" s="372" t="s">
        <v>22</v>
      </c>
      <c r="C17" s="350"/>
      <c r="D17" s="373" t="s">
        <v>783</v>
      </c>
      <c r="E17" s="350"/>
      <c r="F17" s="350"/>
      <c r="G17" s="350"/>
      <c r="H17" s="359"/>
      <c r="I17" s="372" t="s">
        <v>27</v>
      </c>
      <c r="J17" s="373"/>
      <c r="K17" s="373" t="s">
        <v>787</v>
      </c>
      <c r="L17" s="374"/>
      <c r="M17" s="642"/>
      <c r="N17" s="642"/>
    </row>
    <row r="18" spans="1:14" x14ac:dyDescent="0.2">
      <c r="A18" s="350"/>
      <c r="B18" s="372" t="s">
        <v>732</v>
      </c>
      <c r="C18" s="350"/>
      <c r="D18" s="373" t="s">
        <v>762</v>
      </c>
      <c r="E18" s="350"/>
      <c r="F18" s="350"/>
      <c r="G18" s="350"/>
      <c r="H18" s="359"/>
      <c r="I18" s="372" t="s">
        <v>24</v>
      </c>
      <c r="J18" s="373"/>
      <c r="K18" s="373" t="s">
        <v>788</v>
      </c>
      <c r="L18" s="374"/>
      <c r="M18" s="642"/>
      <c r="N18" s="642"/>
    </row>
    <row r="19" spans="1:14" x14ac:dyDescent="0.2">
      <c r="A19" s="350"/>
      <c r="B19" s="372" t="s">
        <v>208</v>
      </c>
      <c r="C19" s="350"/>
      <c r="D19" s="373" t="s">
        <v>784</v>
      </c>
      <c r="E19" s="350"/>
      <c r="F19" s="350"/>
      <c r="G19" s="350"/>
      <c r="H19" s="359"/>
      <c r="I19" s="372" t="s">
        <v>29</v>
      </c>
      <c r="J19" s="373"/>
      <c r="K19" s="373" t="s">
        <v>789</v>
      </c>
      <c r="L19" s="374"/>
      <c r="M19" s="642"/>
      <c r="N19" s="642"/>
    </row>
    <row r="20" spans="1:14" x14ac:dyDescent="0.2">
      <c r="A20" s="350"/>
      <c r="B20" s="369"/>
      <c r="C20" s="369"/>
      <c r="D20" s="369"/>
      <c r="E20" s="369"/>
      <c r="F20" s="369"/>
      <c r="G20" s="369"/>
      <c r="H20" s="369"/>
      <c r="I20" s="369"/>
      <c r="J20" s="369"/>
      <c r="K20" s="377"/>
      <c r="L20" s="370"/>
      <c r="M20" s="641"/>
      <c r="N20" s="641"/>
    </row>
    <row r="21" spans="1:14" x14ac:dyDescent="0.2">
      <c r="A21" s="350"/>
      <c r="B21" s="378" t="s">
        <v>44</v>
      </c>
      <c r="C21" s="350"/>
      <c r="D21" s="350"/>
      <c r="E21" s="350"/>
      <c r="F21" s="350"/>
      <c r="G21" s="350"/>
      <c r="H21" s="350"/>
      <c r="I21" s="350"/>
      <c r="J21" s="350"/>
      <c r="K21" s="351"/>
      <c r="L21" s="351"/>
      <c r="M21" s="628"/>
      <c r="N21" s="629"/>
    </row>
    <row r="22" spans="1:14" x14ac:dyDescent="0.2">
      <c r="A22" s="350"/>
      <c r="B22" s="373" t="s">
        <v>45</v>
      </c>
      <c r="C22" s="350"/>
      <c r="D22" s="350"/>
      <c r="E22" s="350"/>
      <c r="F22" s="350"/>
      <c r="G22" s="350"/>
      <c r="H22" s="350"/>
      <c r="I22" s="350"/>
      <c r="J22" s="350"/>
      <c r="K22" s="351"/>
      <c r="L22" s="351"/>
      <c r="M22" s="628"/>
      <c r="N22" s="629"/>
    </row>
    <row r="23" spans="1:14" ht="6" customHeight="1" x14ac:dyDescent="0.2">
      <c r="A23" s="350"/>
      <c r="B23" s="373"/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ht="26.25" customHeight="1" x14ac:dyDescent="0.2">
      <c r="A24" s="350"/>
      <c r="B24" s="381" t="s">
        <v>46</v>
      </c>
      <c r="C24" s="362"/>
      <c r="D24" s="362"/>
      <c r="E24" s="362"/>
      <c r="F24" s="362"/>
      <c r="G24" s="362"/>
      <c r="H24" s="643"/>
      <c r="I24" s="721"/>
      <c r="J24" s="364" t="s">
        <v>809</v>
      </c>
      <c r="K24" s="388"/>
      <c r="L24" s="364" t="s">
        <v>47</v>
      </c>
      <c r="M24" s="722" t="s">
        <v>455</v>
      </c>
      <c r="N24" s="637" t="s">
        <v>5</v>
      </c>
    </row>
    <row r="25" spans="1:14" ht="7.5" customHeight="1" x14ac:dyDescent="0.2">
      <c r="A25" s="350"/>
      <c r="B25" s="385"/>
      <c r="C25" s="386"/>
      <c r="D25" s="386"/>
      <c r="E25" s="386"/>
      <c r="F25" s="386"/>
      <c r="G25" s="386"/>
      <c r="H25" s="461"/>
      <c r="I25" s="387"/>
      <c r="J25" s="431"/>
      <c r="K25" s="388"/>
      <c r="L25" s="387"/>
      <c r="M25" s="644"/>
      <c r="N25" s="644"/>
    </row>
    <row r="26" spans="1:14" ht="12.75" customHeight="1" x14ac:dyDescent="0.2">
      <c r="A26" s="350"/>
      <c r="B26" s="372" t="s">
        <v>296</v>
      </c>
      <c r="C26" s="350"/>
      <c r="D26" s="350"/>
      <c r="E26" s="350"/>
      <c r="F26" s="350"/>
      <c r="G26" s="350"/>
      <c r="H26" s="461"/>
      <c r="I26" s="431"/>
      <c r="J26" s="431"/>
      <c r="K26" s="388"/>
      <c r="L26" s="431"/>
      <c r="M26" s="650"/>
      <c r="N26" s="650"/>
    </row>
    <row r="27" spans="1:14" ht="12.75" customHeight="1" x14ac:dyDescent="0.2">
      <c r="A27" s="350"/>
      <c r="B27" s="649"/>
      <c r="C27" s="369" t="s">
        <v>61</v>
      </c>
      <c r="D27" s="350"/>
      <c r="E27" s="350"/>
      <c r="F27" s="350"/>
      <c r="G27" s="350"/>
      <c r="H27" s="461"/>
      <c r="I27" s="431"/>
      <c r="J27" s="431"/>
      <c r="K27" s="388"/>
      <c r="L27" s="431"/>
      <c r="M27" s="650"/>
      <c r="N27" s="650"/>
    </row>
    <row r="28" spans="1:14" ht="12.75" customHeight="1" x14ac:dyDescent="0.2">
      <c r="A28" s="350"/>
      <c r="B28" s="649"/>
      <c r="C28" s="1439" t="s">
        <v>773</v>
      </c>
      <c r="D28" s="1439"/>
      <c r="E28" s="1439"/>
      <c r="F28" s="1439"/>
      <c r="G28" s="1439"/>
      <c r="H28" s="1439"/>
      <c r="I28" s="1439"/>
      <c r="J28" s="510" t="s">
        <v>51</v>
      </c>
      <c r="K28" s="388"/>
      <c r="L28" s="505"/>
      <c r="M28" s="711" t="s">
        <v>52</v>
      </c>
      <c r="N28" s="711" t="s">
        <v>52</v>
      </c>
    </row>
    <row r="29" spans="1:14" ht="12.75" customHeight="1" x14ac:dyDescent="0.2">
      <c r="A29" s="350"/>
      <c r="B29" s="649"/>
      <c r="C29" s="1439" t="s">
        <v>1095</v>
      </c>
      <c r="D29" s="1439"/>
      <c r="E29" s="1439"/>
      <c r="F29" s="1439"/>
      <c r="G29" s="1439"/>
      <c r="H29" s="1439"/>
      <c r="I29" s="1439"/>
      <c r="J29" s="510" t="s">
        <v>51</v>
      </c>
      <c r="K29" s="388"/>
      <c r="L29" s="505"/>
      <c r="M29" s="711" t="s">
        <v>52</v>
      </c>
      <c r="N29" s="711" t="s">
        <v>52</v>
      </c>
    </row>
    <row r="30" spans="1:14" ht="12.75" customHeight="1" x14ac:dyDescent="0.2">
      <c r="A30" s="350"/>
      <c r="B30" s="649"/>
      <c r="C30" s="1439" t="s">
        <v>1096</v>
      </c>
      <c r="D30" s="1439"/>
      <c r="E30" s="1439"/>
      <c r="F30" s="1439"/>
      <c r="G30" s="1439"/>
      <c r="H30" s="1439"/>
      <c r="I30" s="1439"/>
      <c r="J30" s="510" t="s">
        <v>51</v>
      </c>
      <c r="K30" s="388"/>
      <c r="L30" s="505" t="s">
        <v>1040</v>
      </c>
      <c r="M30" s="711">
        <f>N30*0.8</f>
        <v>321.60000000000002</v>
      </c>
      <c r="N30" s="711">
        <v>402</v>
      </c>
    </row>
    <row r="31" spans="1:14" ht="12.75" customHeight="1" x14ac:dyDescent="0.2">
      <c r="A31" s="350"/>
      <c r="B31" s="649"/>
      <c r="C31" s="1447"/>
      <c r="D31" s="1447"/>
      <c r="E31" s="1447"/>
      <c r="F31" s="1447"/>
      <c r="G31" s="1447"/>
      <c r="H31" s="1447"/>
      <c r="I31" s="1447"/>
      <c r="J31" s="604"/>
      <c r="K31" s="388"/>
      <c r="L31" s="502"/>
      <c r="M31" s="712"/>
      <c r="N31" s="712"/>
    </row>
    <row r="32" spans="1:14" ht="12.75" customHeight="1" x14ac:dyDescent="0.2">
      <c r="A32" s="350"/>
      <c r="B32" s="649"/>
      <c r="C32" s="1448" t="s">
        <v>65</v>
      </c>
      <c r="D32" s="1448"/>
      <c r="E32" s="1448"/>
      <c r="F32" s="1448"/>
      <c r="G32" s="1448"/>
      <c r="H32" s="1448"/>
      <c r="I32" s="1448"/>
      <c r="J32" s="604"/>
      <c r="K32" s="388"/>
      <c r="L32" s="502"/>
      <c r="M32" s="712"/>
      <c r="N32" s="712"/>
    </row>
    <row r="33" spans="1:14" ht="12.75" customHeight="1" x14ac:dyDescent="0.2">
      <c r="A33" s="350"/>
      <c r="B33" s="649"/>
      <c r="C33" s="1439" t="s">
        <v>64</v>
      </c>
      <c r="D33" s="1439"/>
      <c r="E33" s="1439"/>
      <c r="F33" s="1439"/>
      <c r="G33" s="1439"/>
      <c r="H33" s="1439"/>
      <c r="I33" s="1439"/>
      <c r="J33" s="510" t="s">
        <v>51</v>
      </c>
      <c r="K33" s="388"/>
      <c r="L33" s="505"/>
      <c r="M33" s="711" t="s">
        <v>52</v>
      </c>
      <c r="N33" s="711" t="s">
        <v>52</v>
      </c>
    </row>
    <row r="34" spans="1:14" ht="12.75" customHeight="1" x14ac:dyDescent="0.2">
      <c r="A34" s="350"/>
      <c r="B34" s="649"/>
      <c r="C34" s="603"/>
      <c r="D34" s="603"/>
      <c r="E34" s="603"/>
      <c r="F34" s="603"/>
      <c r="G34" s="603"/>
      <c r="H34" s="702"/>
      <c r="I34" s="703"/>
      <c r="J34" s="431"/>
      <c r="K34" s="388"/>
      <c r="L34" s="431"/>
      <c r="M34" s="715"/>
      <c r="N34" s="715"/>
    </row>
    <row r="35" spans="1:14" x14ac:dyDescent="0.2">
      <c r="A35" s="350"/>
      <c r="B35" s="372" t="s">
        <v>48</v>
      </c>
      <c r="C35" s="603"/>
      <c r="D35" s="603"/>
      <c r="E35" s="603"/>
      <c r="F35" s="603"/>
      <c r="G35" s="603"/>
      <c r="H35" s="603"/>
      <c r="I35" s="603"/>
      <c r="J35" s="350"/>
      <c r="K35" s="351"/>
      <c r="L35" s="351"/>
      <c r="M35" s="709"/>
      <c r="N35" s="716"/>
    </row>
    <row r="36" spans="1:14" x14ac:dyDescent="0.2">
      <c r="A36" s="350"/>
      <c r="B36" s="378"/>
      <c r="C36" s="671" t="s">
        <v>767</v>
      </c>
      <c r="D36" s="603"/>
      <c r="E36" s="603"/>
      <c r="F36" s="603"/>
      <c r="G36" s="603"/>
      <c r="H36" s="604"/>
      <c r="I36" s="604"/>
      <c r="J36" s="594"/>
      <c r="K36" s="351"/>
      <c r="L36" s="351"/>
      <c r="M36" s="709"/>
      <c r="N36" s="709"/>
    </row>
    <row r="37" spans="1:14" x14ac:dyDescent="0.2">
      <c r="A37" s="350"/>
      <c r="B37" s="378"/>
      <c r="C37" s="1375" t="s">
        <v>791</v>
      </c>
      <c r="D37" s="1375"/>
      <c r="E37" s="1375"/>
      <c r="F37" s="1375"/>
      <c r="G37" s="1375"/>
      <c r="H37" s="1375"/>
      <c r="I37" s="1375"/>
      <c r="J37" s="510" t="s">
        <v>51</v>
      </c>
      <c r="K37" s="351"/>
      <c r="L37" s="496">
        <v>600499</v>
      </c>
      <c r="M37" s="708" t="s">
        <v>52</v>
      </c>
      <c r="N37" s="708" t="s">
        <v>52</v>
      </c>
    </row>
    <row r="38" spans="1:14" x14ac:dyDescent="0.2">
      <c r="A38" s="350"/>
      <c r="B38" s="389"/>
      <c r="C38" s="1375" t="s">
        <v>792</v>
      </c>
      <c r="D38" s="1375"/>
      <c r="E38" s="1375"/>
      <c r="F38" s="1375"/>
      <c r="G38" s="1375"/>
      <c r="H38" s="1375"/>
      <c r="I38" s="1375"/>
      <c r="J38" s="510" t="s">
        <v>51</v>
      </c>
      <c r="K38" s="502"/>
      <c r="L38" s="502">
        <v>636602</v>
      </c>
      <c r="M38" s="711">
        <f t="shared" ref="M38" si="0">N38*0.8</f>
        <v>620.80000000000007</v>
      </c>
      <c r="N38" s="712">
        <v>776</v>
      </c>
    </row>
    <row r="39" spans="1:14" x14ac:dyDescent="0.2">
      <c r="A39" s="350"/>
      <c r="B39" s="389"/>
      <c r="C39" s="672"/>
      <c r="D39" s="672"/>
      <c r="E39" s="672"/>
      <c r="F39" s="672"/>
      <c r="G39" s="672"/>
      <c r="H39" s="672"/>
      <c r="I39" s="672"/>
      <c r="J39" s="604"/>
      <c r="K39" s="502"/>
      <c r="L39" s="502"/>
      <c r="M39" s="712"/>
      <c r="N39" s="712"/>
    </row>
    <row r="40" spans="1:14" x14ac:dyDescent="0.2">
      <c r="A40" s="350"/>
      <c r="B40" s="372" t="s">
        <v>795</v>
      </c>
      <c r="C40" s="672"/>
      <c r="D40" s="672"/>
      <c r="E40" s="672"/>
      <c r="F40" s="672"/>
      <c r="G40" s="672"/>
      <c r="H40" s="672"/>
      <c r="I40" s="672"/>
      <c r="J40" s="604"/>
      <c r="K40" s="502"/>
      <c r="L40" s="502"/>
      <c r="M40" s="712"/>
      <c r="N40" s="712"/>
    </row>
    <row r="41" spans="1:14" x14ac:dyDescent="0.2">
      <c r="A41" s="350"/>
      <c r="B41" s="389"/>
      <c r="C41" s="1375" t="s">
        <v>267</v>
      </c>
      <c r="D41" s="1375"/>
      <c r="E41" s="1375"/>
      <c r="F41" s="1375"/>
      <c r="G41" s="1375"/>
      <c r="H41" s="1375"/>
      <c r="I41" s="1375"/>
      <c r="J41" s="510" t="s">
        <v>51</v>
      </c>
      <c r="K41" s="502"/>
      <c r="L41" s="505">
        <v>600456</v>
      </c>
      <c r="M41" s="711" t="s">
        <v>52</v>
      </c>
      <c r="N41" s="711" t="s">
        <v>52</v>
      </c>
    </row>
    <row r="42" spans="1:14" x14ac:dyDescent="0.2">
      <c r="A42" s="350"/>
      <c r="B42" s="373"/>
      <c r="C42" s="665"/>
      <c r="D42" s="603"/>
      <c r="E42" s="603"/>
      <c r="F42" s="603"/>
      <c r="G42" s="603"/>
      <c r="H42" s="604"/>
      <c r="I42" s="604"/>
      <c r="J42" s="604"/>
      <c r="K42" s="502"/>
      <c r="L42" s="502"/>
      <c r="M42" s="712"/>
      <c r="N42" s="712"/>
    </row>
    <row r="43" spans="1:14" x14ac:dyDescent="0.2">
      <c r="A43" s="350"/>
      <c r="B43" s="394" t="s">
        <v>99</v>
      </c>
      <c r="C43" s="678"/>
      <c r="D43" s="678"/>
      <c r="E43" s="678"/>
      <c r="F43" s="678"/>
      <c r="G43" s="678"/>
      <c r="H43" s="678"/>
      <c r="I43" s="678"/>
      <c r="J43" s="678"/>
      <c r="K43" s="534"/>
      <c r="L43" s="534"/>
      <c r="M43" s="717"/>
      <c r="N43" s="718"/>
    </row>
    <row r="44" spans="1:14" x14ac:dyDescent="0.2">
      <c r="A44" s="350"/>
      <c r="B44" s="373"/>
      <c r="C44" s="1312" t="s">
        <v>1097</v>
      </c>
      <c r="D44" s="1312"/>
      <c r="E44" s="1312"/>
      <c r="F44" s="1312"/>
      <c r="G44" s="1312"/>
      <c r="H44" s="1312"/>
      <c r="I44" s="1312"/>
      <c r="J44" s="510" t="s">
        <v>51</v>
      </c>
      <c r="K44" s="502"/>
      <c r="L44" s="505" t="s">
        <v>528</v>
      </c>
      <c r="M44" s="708" t="s">
        <v>52</v>
      </c>
      <c r="N44" s="708" t="s">
        <v>52</v>
      </c>
    </row>
    <row r="45" spans="1:14" x14ac:dyDescent="0.2">
      <c r="A45" s="350"/>
      <c r="B45" s="389"/>
      <c r="C45" s="1312" t="s">
        <v>1098</v>
      </c>
      <c r="D45" s="1312"/>
      <c r="E45" s="1312"/>
      <c r="F45" s="1312"/>
      <c r="G45" s="1312"/>
      <c r="H45" s="1312"/>
      <c r="I45" s="1312"/>
      <c r="J45" s="510" t="s">
        <v>51</v>
      </c>
      <c r="K45" s="502"/>
      <c r="L45" s="505">
        <v>631955</v>
      </c>
      <c r="M45" s="711">
        <f>N45*0.8</f>
        <v>259.2</v>
      </c>
      <c r="N45" s="711">
        <v>324</v>
      </c>
    </row>
    <row r="46" spans="1:14" x14ac:dyDescent="0.2">
      <c r="A46" s="350"/>
      <c r="B46" s="389"/>
      <c r="C46" s="1312" t="s">
        <v>776</v>
      </c>
      <c r="D46" s="1312"/>
      <c r="E46" s="1312"/>
      <c r="F46" s="1312"/>
      <c r="G46" s="1312"/>
      <c r="H46" s="1312"/>
      <c r="I46" s="1312"/>
      <c r="J46" s="510" t="s">
        <v>51</v>
      </c>
      <c r="K46" s="502"/>
      <c r="L46" s="505"/>
      <c r="M46" s="711" t="s">
        <v>52</v>
      </c>
      <c r="N46" s="711" t="s">
        <v>52</v>
      </c>
    </row>
    <row r="47" spans="1:14" x14ac:dyDescent="0.2">
      <c r="A47" s="350"/>
      <c r="B47" s="389"/>
      <c r="C47" s="1312" t="s">
        <v>793</v>
      </c>
      <c r="D47" s="1312"/>
      <c r="E47" s="1312"/>
      <c r="F47" s="1312"/>
      <c r="G47" s="1312"/>
      <c r="H47" s="1312"/>
      <c r="I47" s="1312"/>
      <c r="J47" s="510" t="s">
        <v>51</v>
      </c>
      <c r="K47" s="502"/>
      <c r="L47" s="505">
        <v>603679</v>
      </c>
      <c r="M47" s="711">
        <f>N47*0.8</f>
        <v>174.4</v>
      </c>
      <c r="N47" s="711">
        <v>218</v>
      </c>
    </row>
    <row r="48" spans="1:14" x14ac:dyDescent="0.2">
      <c r="A48" s="350"/>
      <c r="B48" s="389"/>
      <c r="C48" s="1312" t="s">
        <v>794</v>
      </c>
      <c r="D48" s="1312"/>
      <c r="E48" s="1312"/>
      <c r="F48" s="1312"/>
      <c r="G48" s="1312"/>
      <c r="H48" s="1312"/>
      <c r="I48" s="1312"/>
      <c r="J48" s="510" t="s">
        <v>51</v>
      </c>
      <c r="K48" s="502"/>
      <c r="L48" s="505">
        <v>603678</v>
      </c>
      <c r="M48" s="711">
        <f>N48*0.8</f>
        <v>115.2</v>
      </c>
      <c r="N48" s="711">
        <v>144</v>
      </c>
    </row>
    <row r="49" spans="1:14" x14ac:dyDescent="0.2">
      <c r="A49" s="350"/>
      <c r="B49" s="389"/>
      <c r="C49" s="1312" t="s">
        <v>770</v>
      </c>
      <c r="D49" s="1312"/>
      <c r="E49" s="1312"/>
      <c r="F49" s="1312"/>
      <c r="G49" s="1312"/>
      <c r="H49" s="1312"/>
      <c r="I49" s="1312"/>
      <c r="J49" s="510" t="s">
        <v>51</v>
      </c>
      <c r="K49" s="502"/>
      <c r="L49" s="505"/>
      <c r="M49" s="711" t="s">
        <v>52</v>
      </c>
      <c r="N49" s="711" t="s">
        <v>52</v>
      </c>
    </row>
    <row r="50" spans="1:14" x14ac:dyDescent="0.2">
      <c r="A50" s="350"/>
      <c r="B50" s="389"/>
      <c r="C50" s="1312" t="s">
        <v>92</v>
      </c>
      <c r="D50" s="1312"/>
      <c r="E50" s="1312"/>
      <c r="F50" s="1312"/>
      <c r="G50" s="1312"/>
      <c r="H50" s="1312"/>
      <c r="I50" s="1312"/>
      <c r="J50" s="510" t="s">
        <v>51</v>
      </c>
      <c r="K50" s="502"/>
      <c r="L50" s="505"/>
      <c r="M50" s="708" t="s">
        <v>52</v>
      </c>
      <c r="N50" s="708" t="s">
        <v>52</v>
      </c>
    </row>
    <row r="51" spans="1:14" x14ac:dyDescent="0.2">
      <c r="A51" s="350"/>
      <c r="B51" s="389"/>
      <c r="C51" s="1312" t="s">
        <v>226</v>
      </c>
      <c r="D51" s="1312"/>
      <c r="E51" s="1312"/>
      <c r="F51" s="1312"/>
      <c r="G51" s="1312"/>
      <c r="H51" s="1312"/>
      <c r="I51" s="1312"/>
      <c r="J51" s="510" t="s">
        <v>51</v>
      </c>
      <c r="K51" s="502"/>
      <c r="L51" s="505"/>
      <c r="M51" s="708" t="s">
        <v>52</v>
      </c>
      <c r="N51" s="708" t="s">
        <v>52</v>
      </c>
    </row>
    <row r="52" spans="1:14" x14ac:dyDescent="0.2">
      <c r="A52" s="350"/>
      <c r="B52" s="389"/>
      <c r="C52" s="1312" t="s">
        <v>818</v>
      </c>
      <c r="D52" s="1312"/>
      <c r="E52" s="1312"/>
      <c r="F52" s="1312"/>
      <c r="G52" s="1312"/>
      <c r="H52" s="1312"/>
      <c r="I52" s="1312"/>
      <c r="J52" s="510" t="s">
        <v>51</v>
      </c>
      <c r="K52" s="502"/>
      <c r="L52" s="505" t="s">
        <v>528</v>
      </c>
      <c r="M52" s="708" t="s">
        <v>52</v>
      </c>
      <c r="N52" s="708" t="s">
        <v>52</v>
      </c>
    </row>
    <row r="53" spans="1:14" x14ac:dyDescent="0.2">
      <c r="A53" s="350"/>
      <c r="B53" s="389"/>
      <c r="C53" s="1312" t="s">
        <v>1099</v>
      </c>
      <c r="D53" s="1312"/>
      <c r="E53" s="1312"/>
      <c r="F53" s="1312"/>
      <c r="G53" s="1312"/>
      <c r="H53" s="1312"/>
      <c r="I53" s="1312"/>
      <c r="J53" s="510" t="s">
        <v>51</v>
      </c>
      <c r="K53" s="502"/>
      <c r="L53" s="505">
        <v>602445</v>
      </c>
      <c r="M53" s="711">
        <f>N53*0.8</f>
        <v>72</v>
      </c>
      <c r="N53" s="711">
        <v>90</v>
      </c>
    </row>
    <row r="54" spans="1:14" x14ac:dyDescent="0.2">
      <c r="A54" s="350"/>
      <c r="B54" s="389"/>
      <c r="C54" s="1366" t="s">
        <v>922</v>
      </c>
      <c r="D54" s="1388"/>
      <c r="E54" s="1388"/>
      <c r="F54" s="1388"/>
      <c r="G54" s="1388"/>
      <c r="H54" s="1388"/>
      <c r="I54" s="1389"/>
      <c r="J54" s="510" t="s">
        <v>51</v>
      </c>
      <c r="K54" s="502"/>
      <c r="L54" s="505">
        <v>601654</v>
      </c>
      <c r="M54" s="711">
        <f>N54*0.8</f>
        <v>392.8</v>
      </c>
      <c r="N54" s="711">
        <v>491</v>
      </c>
    </row>
    <row r="55" spans="1:14" x14ac:dyDescent="0.2">
      <c r="A55" s="350"/>
      <c r="B55" s="389"/>
      <c r="C55" s="1366" t="s">
        <v>86</v>
      </c>
      <c r="D55" s="1388"/>
      <c r="E55" s="1388"/>
      <c r="F55" s="1388"/>
      <c r="G55" s="1388"/>
      <c r="H55" s="1388"/>
      <c r="I55" s="1389"/>
      <c r="J55" s="510" t="s">
        <v>51</v>
      </c>
      <c r="K55" s="502"/>
      <c r="L55" s="505"/>
      <c r="M55" s="711" t="s">
        <v>52</v>
      </c>
      <c r="N55" s="711" t="s">
        <v>52</v>
      </c>
    </row>
    <row r="56" spans="1:14" x14ac:dyDescent="0.2">
      <c r="A56" s="350"/>
      <c r="B56" s="389"/>
      <c r="C56" s="1366" t="s">
        <v>266</v>
      </c>
      <c r="D56" s="1388"/>
      <c r="E56" s="1388"/>
      <c r="F56" s="1388"/>
      <c r="G56" s="1388"/>
      <c r="H56" s="1388"/>
      <c r="I56" s="1389"/>
      <c r="J56" s="510" t="s">
        <v>51</v>
      </c>
      <c r="K56" s="502"/>
      <c r="L56" s="505"/>
      <c r="M56" s="711" t="s">
        <v>52</v>
      </c>
      <c r="N56" s="711" t="s">
        <v>52</v>
      </c>
    </row>
    <row r="57" spans="1:14" x14ac:dyDescent="0.2">
      <c r="A57" s="350"/>
      <c r="B57" s="389"/>
      <c r="C57" s="1366" t="s">
        <v>249</v>
      </c>
      <c r="D57" s="1388"/>
      <c r="E57" s="1388"/>
      <c r="F57" s="1388"/>
      <c r="G57" s="1388"/>
      <c r="H57" s="1388"/>
      <c r="I57" s="1389"/>
      <c r="J57" s="510" t="s">
        <v>51</v>
      </c>
      <c r="K57" s="502"/>
      <c r="L57" s="505">
        <v>602476</v>
      </c>
      <c r="M57" s="711">
        <f>N57*0.8</f>
        <v>44.800000000000004</v>
      </c>
      <c r="N57" s="711">
        <v>56</v>
      </c>
    </row>
    <row r="58" spans="1:14" x14ac:dyDescent="0.2">
      <c r="A58" s="350"/>
      <c r="B58" s="389"/>
      <c r="C58" s="602"/>
      <c r="D58" s="603"/>
      <c r="E58" s="603"/>
      <c r="F58" s="603"/>
      <c r="G58" s="603"/>
      <c r="H58" s="604"/>
      <c r="I58" s="604"/>
      <c r="J58" s="604"/>
      <c r="K58" s="502"/>
      <c r="L58" s="502"/>
      <c r="M58" s="712"/>
      <c r="N58" s="712"/>
    </row>
    <row r="59" spans="1:14" x14ac:dyDescent="0.2">
      <c r="A59" s="350"/>
      <c r="B59" s="394" t="s">
        <v>317</v>
      </c>
      <c r="C59" s="678"/>
      <c r="D59" s="678"/>
      <c r="E59" s="678"/>
      <c r="F59" s="678"/>
      <c r="G59" s="678"/>
      <c r="H59" s="678"/>
      <c r="I59" s="678"/>
      <c r="J59" s="678"/>
      <c r="K59" s="534"/>
      <c r="L59" s="534"/>
      <c r="M59" s="717"/>
      <c r="N59" s="718"/>
    </row>
    <row r="60" spans="1:14" x14ac:dyDescent="0.2">
      <c r="A60" s="350"/>
      <c r="B60" s="389"/>
      <c r="C60" s="1312" t="s">
        <v>238</v>
      </c>
      <c r="D60" s="1312"/>
      <c r="E60" s="1312"/>
      <c r="F60" s="1312"/>
      <c r="G60" s="1312"/>
      <c r="H60" s="1312"/>
      <c r="I60" s="1312"/>
      <c r="J60" s="510" t="s">
        <v>51</v>
      </c>
      <c r="K60" s="502"/>
      <c r="L60" s="505">
        <v>601927</v>
      </c>
      <c r="M60" s="711">
        <f>N60*0.8</f>
        <v>167.20000000000002</v>
      </c>
      <c r="N60" s="711">
        <v>209</v>
      </c>
    </row>
    <row r="61" spans="1:14" x14ac:dyDescent="0.2">
      <c r="A61" s="350"/>
      <c r="B61" s="373"/>
      <c r="C61" s="1312" t="s">
        <v>924</v>
      </c>
      <c r="D61" s="1312"/>
      <c r="E61" s="1312"/>
      <c r="F61" s="1312"/>
      <c r="G61" s="1312"/>
      <c r="H61" s="1312"/>
      <c r="I61" s="1312"/>
      <c r="J61" s="510" t="s">
        <v>51</v>
      </c>
      <c r="K61" s="502"/>
      <c r="L61" s="505">
        <v>602133</v>
      </c>
      <c r="M61" s="711">
        <f>N61*0.8</f>
        <v>141.6</v>
      </c>
      <c r="N61" s="711">
        <v>177</v>
      </c>
    </row>
    <row r="62" spans="1:14" x14ac:dyDescent="0.2">
      <c r="A62" s="350"/>
      <c r="B62" s="373"/>
      <c r="C62" s="602"/>
      <c r="D62" s="603"/>
      <c r="E62" s="666"/>
      <c r="F62" s="603"/>
      <c r="G62" s="603"/>
      <c r="H62" s="603"/>
      <c r="I62" s="604"/>
      <c r="J62" s="604"/>
      <c r="K62" s="502"/>
      <c r="L62" s="659"/>
      <c r="M62" s="712"/>
      <c r="N62" s="712"/>
    </row>
    <row r="63" spans="1:14" x14ac:dyDescent="0.2">
      <c r="A63" s="350"/>
      <c r="B63" s="394" t="s">
        <v>81</v>
      </c>
      <c r="C63" s="678"/>
      <c r="D63" s="678"/>
      <c r="E63" s="678"/>
      <c r="F63" s="678"/>
      <c r="G63" s="678"/>
      <c r="H63" s="678"/>
      <c r="I63" s="678"/>
      <c r="J63" s="678"/>
      <c r="K63" s="534"/>
      <c r="L63" s="534"/>
      <c r="M63" s="717"/>
      <c r="N63" s="718"/>
    </row>
    <row r="64" spans="1:14" x14ac:dyDescent="0.2">
      <c r="A64" s="350"/>
      <c r="B64" s="389"/>
      <c r="C64" s="1312" t="s">
        <v>318</v>
      </c>
      <c r="D64" s="1312"/>
      <c r="E64" s="1312"/>
      <c r="F64" s="1312"/>
      <c r="G64" s="1312"/>
      <c r="H64" s="1312"/>
      <c r="I64" s="1312"/>
      <c r="J64" s="510" t="s">
        <v>51</v>
      </c>
      <c r="K64" s="502"/>
      <c r="L64" s="505">
        <v>601228</v>
      </c>
      <c r="M64" s="711">
        <f>N64*0.8</f>
        <v>101.60000000000001</v>
      </c>
      <c r="N64" s="711">
        <v>127</v>
      </c>
    </row>
    <row r="65" spans="1:14" x14ac:dyDescent="0.2">
      <c r="A65" s="350"/>
      <c r="B65" s="373"/>
      <c r="C65" s="1312" t="s">
        <v>319</v>
      </c>
      <c r="D65" s="1312"/>
      <c r="E65" s="1312"/>
      <c r="F65" s="1312"/>
      <c r="G65" s="1312"/>
      <c r="H65" s="1312"/>
      <c r="I65" s="1312"/>
      <c r="J65" s="510" t="s">
        <v>51</v>
      </c>
      <c r="K65" s="502"/>
      <c r="L65" s="505">
        <v>601229</v>
      </c>
      <c r="M65" s="711">
        <f>N65*0.8</f>
        <v>101.60000000000001</v>
      </c>
      <c r="N65" s="711">
        <v>127</v>
      </c>
    </row>
    <row r="66" spans="1:14" x14ac:dyDescent="0.2">
      <c r="A66" s="350"/>
      <c r="B66" s="373"/>
      <c r="C66" s="1312" t="s">
        <v>796</v>
      </c>
      <c r="D66" s="1312"/>
      <c r="E66" s="1312"/>
      <c r="F66" s="1312"/>
      <c r="G66" s="1312"/>
      <c r="H66" s="1312"/>
      <c r="I66" s="1312"/>
      <c r="J66" s="510" t="s">
        <v>51</v>
      </c>
      <c r="K66" s="502"/>
      <c r="L66" s="505">
        <v>602486</v>
      </c>
      <c r="M66" s="711">
        <f>N66*0.8</f>
        <v>254.4</v>
      </c>
      <c r="N66" s="711">
        <v>318</v>
      </c>
    </row>
    <row r="67" spans="1:14" s="425" customFormat="1" x14ac:dyDescent="0.2">
      <c r="A67" s="350"/>
      <c r="B67" s="373"/>
      <c r="C67" s="1209"/>
      <c r="D67" s="1209"/>
      <c r="E67" s="1209"/>
      <c r="F67" s="1209"/>
      <c r="G67" s="1209"/>
      <c r="H67" s="1209"/>
      <c r="I67" s="1209"/>
      <c r="J67" s="604"/>
      <c r="K67" s="502"/>
      <c r="L67" s="502"/>
      <c r="M67" s="712"/>
      <c r="N67" s="712"/>
    </row>
    <row r="68" spans="1:14" ht="26.25" customHeight="1" x14ac:dyDescent="0.2">
      <c r="A68" s="350"/>
      <c r="B68" s="1444" t="s">
        <v>857</v>
      </c>
      <c r="C68" s="1445"/>
      <c r="D68" s="1445"/>
      <c r="E68" s="1445"/>
      <c r="F68" s="1445"/>
      <c r="G68" s="1445"/>
      <c r="H68" s="1445"/>
      <c r="I68" s="1446"/>
      <c r="J68" s="364" t="s">
        <v>809</v>
      </c>
      <c r="K68" s="388"/>
      <c r="L68" s="364" t="s">
        <v>47</v>
      </c>
      <c r="M68" s="637" t="s">
        <v>455</v>
      </c>
      <c r="N68" s="723" t="s">
        <v>5</v>
      </c>
    </row>
    <row r="69" spans="1:14" s="658" customFormat="1" ht="12.75" customHeight="1" x14ac:dyDescent="0.2">
      <c r="A69" s="603"/>
      <c r="B69" s="1449" t="s">
        <v>81</v>
      </c>
      <c r="C69" s="1449"/>
      <c r="D69" s="1449"/>
      <c r="E69" s="1449"/>
      <c r="F69" s="1449"/>
      <c r="G69" s="1449"/>
      <c r="H69" s="1449"/>
      <c r="I69" s="1450"/>
      <c r="J69" s="724"/>
      <c r="K69" s="503"/>
      <c r="L69" s="725"/>
      <c r="M69" s="726"/>
      <c r="N69" s="693"/>
    </row>
    <row r="70" spans="1:14" x14ac:dyDescent="0.2">
      <c r="A70" s="350"/>
      <c r="B70" s="373"/>
      <c r="C70" s="1312" t="s">
        <v>923</v>
      </c>
      <c r="D70" s="1312"/>
      <c r="E70" s="1312"/>
      <c r="F70" s="1312"/>
      <c r="G70" s="1312"/>
      <c r="H70" s="1312"/>
      <c r="I70" s="1312"/>
      <c r="J70" s="613" t="s">
        <v>51</v>
      </c>
      <c r="K70" s="502"/>
      <c r="L70" s="621" t="s">
        <v>265</v>
      </c>
      <c r="M70" s="714">
        <f>N70*0.8</f>
        <v>726.40000000000009</v>
      </c>
      <c r="N70" s="714">
        <v>908</v>
      </c>
    </row>
    <row r="71" spans="1:14" x14ac:dyDescent="0.2">
      <c r="A71" s="350"/>
      <c r="B71" s="373"/>
      <c r="C71" s="1312" t="s">
        <v>797</v>
      </c>
      <c r="D71" s="1312"/>
      <c r="E71" s="1312"/>
      <c r="F71" s="1312"/>
      <c r="G71" s="1312"/>
      <c r="H71" s="1312"/>
      <c r="I71" s="1312"/>
      <c r="J71" s="510" t="s">
        <v>51</v>
      </c>
      <c r="K71" s="502"/>
      <c r="L71" s="505" t="s">
        <v>1100</v>
      </c>
      <c r="M71" s="711">
        <f>N71*0.8</f>
        <v>787.2</v>
      </c>
      <c r="N71" s="711">
        <v>984</v>
      </c>
    </row>
    <row r="72" spans="1:14" s="425" customFormat="1" x14ac:dyDescent="0.2">
      <c r="A72" s="350"/>
      <c r="B72" s="373"/>
      <c r="C72" s="1209"/>
      <c r="D72" s="1209"/>
      <c r="E72" s="1209"/>
      <c r="F72" s="1209"/>
      <c r="G72" s="1209"/>
      <c r="H72" s="1209"/>
      <c r="I72" s="1209"/>
      <c r="J72" s="604"/>
      <c r="K72" s="502"/>
      <c r="L72" s="502"/>
      <c r="M72" s="712"/>
      <c r="N72" s="712"/>
    </row>
    <row r="73" spans="1:14" s="425" customFormat="1" x14ac:dyDescent="0.2">
      <c r="A73" s="350"/>
      <c r="B73" s="372" t="s">
        <v>120</v>
      </c>
      <c r="C73" s="1091"/>
      <c r="D73" s="1091"/>
      <c r="E73" s="1091"/>
      <c r="F73" s="1091"/>
      <c r="G73" s="1091"/>
      <c r="H73" s="1091"/>
      <c r="I73" s="1091"/>
      <c r="J73" s="604"/>
      <c r="K73" s="502"/>
      <c r="L73" s="502"/>
      <c r="M73" s="712"/>
      <c r="N73" s="712"/>
    </row>
    <row r="74" spans="1:14" s="425" customFormat="1" x14ac:dyDescent="0.2">
      <c r="A74" s="350"/>
      <c r="B74" s="373"/>
      <c r="C74" s="1312" t="s">
        <v>798</v>
      </c>
      <c r="D74" s="1312"/>
      <c r="E74" s="1312"/>
      <c r="F74" s="1312"/>
      <c r="G74" s="1312"/>
      <c r="H74" s="1312"/>
      <c r="I74" s="1312"/>
      <c r="J74" s="510" t="s">
        <v>51</v>
      </c>
      <c r="K74" s="502"/>
      <c r="L74" s="505">
        <v>604862</v>
      </c>
      <c r="M74" s="711">
        <f t="shared" ref="M74:M82" si="1">N74*0.8</f>
        <v>1783.2</v>
      </c>
      <c r="N74" s="711">
        <v>2229</v>
      </c>
    </row>
    <row r="75" spans="1:14" s="425" customFormat="1" x14ac:dyDescent="0.2">
      <c r="A75" s="350"/>
      <c r="B75" s="373"/>
      <c r="C75" s="1312" t="s">
        <v>799</v>
      </c>
      <c r="D75" s="1312"/>
      <c r="E75" s="1312"/>
      <c r="F75" s="1312"/>
      <c r="G75" s="1312"/>
      <c r="H75" s="1312"/>
      <c r="I75" s="1312"/>
      <c r="J75" s="510" t="s">
        <v>51</v>
      </c>
      <c r="K75" s="502"/>
      <c r="L75" s="505">
        <v>604358</v>
      </c>
      <c r="M75" s="711">
        <f t="shared" si="1"/>
        <v>2680.8</v>
      </c>
      <c r="N75" s="711">
        <v>3351</v>
      </c>
    </row>
    <row r="76" spans="1:14" s="425" customFormat="1" x14ac:dyDescent="0.2">
      <c r="A76" s="350"/>
      <c r="B76" s="373"/>
      <c r="C76" s="1312" t="s">
        <v>800</v>
      </c>
      <c r="D76" s="1312"/>
      <c r="E76" s="1312"/>
      <c r="F76" s="1312"/>
      <c r="G76" s="1312"/>
      <c r="H76" s="1312"/>
      <c r="I76" s="1312"/>
      <c r="J76" s="510" t="s">
        <v>51</v>
      </c>
      <c r="K76" s="502"/>
      <c r="L76" s="505">
        <v>612591</v>
      </c>
      <c r="M76" s="711">
        <f t="shared" si="1"/>
        <v>1783.2</v>
      </c>
      <c r="N76" s="711">
        <v>2229</v>
      </c>
    </row>
    <row r="77" spans="1:14" s="425" customFormat="1" x14ac:dyDescent="0.2">
      <c r="A77" s="350"/>
      <c r="B77" s="373"/>
      <c r="C77" s="1312" t="s">
        <v>801</v>
      </c>
      <c r="D77" s="1312"/>
      <c r="E77" s="1312"/>
      <c r="F77" s="1312"/>
      <c r="G77" s="1312"/>
      <c r="H77" s="1312"/>
      <c r="I77" s="1312"/>
      <c r="J77" s="510" t="s">
        <v>51</v>
      </c>
      <c r="K77" s="502"/>
      <c r="L77" s="505">
        <v>612590</v>
      </c>
      <c r="M77" s="711">
        <f t="shared" si="1"/>
        <v>2680.8</v>
      </c>
      <c r="N77" s="711">
        <v>3351</v>
      </c>
    </row>
    <row r="78" spans="1:14" s="425" customFormat="1" x14ac:dyDescent="0.2">
      <c r="A78" s="350"/>
      <c r="B78" s="373"/>
      <c r="C78" s="1312" t="s">
        <v>802</v>
      </c>
      <c r="D78" s="1312"/>
      <c r="E78" s="1312"/>
      <c r="F78" s="1312"/>
      <c r="G78" s="1312"/>
      <c r="H78" s="1312"/>
      <c r="I78" s="1312"/>
      <c r="J78" s="510" t="s">
        <v>51</v>
      </c>
      <c r="K78" s="502"/>
      <c r="L78" s="505">
        <v>602134</v>
      </c>
      <c r="M78" s="711">
        <f t="shared" si="1"/>
        <v>266.40000000000003</v>
      </c>
      <c r="N78" s="711">
        <v>333</v>
      </c>
    </row>
    <row r="79" spans="1:14" s="425" customFormat="1" x14ac:dyDescent="0.2">
      <c r="A79" s="350"/>
      <c r="B79" s="373"/>
      <c r="C79" s="1312" t="s">
        <v>803</v>
      </c>
      <c r="D79" s="1312"/>
      <c r="E79" s="1312"/>
      <c r="F79" s="1312"/>
      <c r="G79" s="1312"/>
      <c r="H79" s="1312"/>
      <c r="I79" s="1312"/>
      <c r="J79" s="510" t="s">
        <v>51</v>
      </c>
      <c r="K79" s="502"/>
      <c r="L79" s="505">
        <v>602332</v>
      </c>
      <c r="M79" s="711">
        <f t="shared" si="1"/>
        <v>990.40000000000009</v>
      </c>
      <c r="N79" s="711">
        <v>1238</v>
      </c>
    </row>
    <row r="80" spans="1:14" s="425" customFormat="1" x14ac:dyDescent="0.2">
      <c r="A80" s="350"/>
      <c r="B80" s="373"/>
      <c r="C80" s="1312" t="s">
        <v>804</v>
      </c>
      <c r="D80" s="1312"/>
      <c r="E80" s="1312"/>
      <c r="F80" s="1312"/>
      <c r="G80" s="1312"/>
      <c r="H80" s="1312"/>
      <c r="I80" s="1312"/>
      <c r="J80" s="510" t="s">
        <v>51</v>
      </c>
      <c r="K80" s="502"/>
      <c r="L80" s="505">
        <v>602908</v>
      </c>
      <c r="M80" s="711">
        <f t="shared" si="1"/>
        <v>107.2</v>
      </c>
      <c r="N80" s="711">
        <v>134</v>
      </c>
    </row>
    <row r="81" spans="1:17" s="425" customFormat="1" x14ac:dyDescent="0.2">
      <c r="A81" s="350"/>
      <c r="B81" s="373"/>
      <c r="C81" s="1312" t="s">
        <v>805</v>
      </c>
      <c r="D81" s="1312"/>
      <c r="E81" s="1312"/>
      <c r="F81" s="1312"/>
      <c r="G81" s="1312"/>
      <c r="H81" s="1312"/>
      <c r="I81" s="1312"/>
      <c r="J81" s="510" t="s">
        <v>51</v>
      </c>
      <c r="K81" s="502"/>
      <c r="L81" s="505" t="s">
        <v>268</v>
      </c>
      <c r="M81" s="711">
        <f t="shared" si="1"/>
        <v>124</v>
      </c>
      <c r="N81" s="711">
        <v>155</v>
      </c>
    </row>
    <row r="82" spans="1:17" s="425" customFormat="1" x14ac:dyDescent="0.2">
      <c r="A82" s="350"/>
      <c r="B82" s="373"/>
      <c r="C82" s="1312" t="s">
        <v>806</v>
      </c>
      <c r="D82" s="1312"/>
      <c r="E82" s="1312"/>
      <c r="F82" s="1312"/>
      <c r="G82" s="1312"/>
      <c r="H82" s="1312"/>
      <c r="I82" s="1312"/>
      <c r="J82" s="510" t="s">
        <v>51</v>
      </c>
      <c r="K82" s="502"/>
      <c r="L82" s="505">
        <v>602628</v>
      </c>
      <c r="M82" s="711">
        <f t="shared" si="1"/>
        <v>528.80000000000007</v>
      </c>
      <c r="N82" s="711">
        <v>661</v>
      </c>
    </row>
    <row r="83" spans="1:17" x14ac:dyDescent="0.2">
      <c r="A83" s="350"/>
      <c r="B83" s="350"/>
      <c r="C83" s="389"/>
      <c r="D83" s="350"/>
      <c r="E83" s="350"/>
      <c r="F83" s="350"/>
      <c r="G83" s="350"/>
      <c r="H83" s="350"/>
      <c r="I83" s="350"/>
      <c r="J83" s="350"/>
      <c r="K83" s="351"/>
      <c r="L83" s="351"/>
      <c r="M83" s="628"/>
      <c r="N83" s="629"/>
    </row>
    <row r="84" spans="1:17" ht="26.25" customHeight="1" x14ac:dyDescent="0.2">
      <c r="A84" s="350"/>
      <c r="B84" s="381" t="s">
        <v>399</v>
      </c>
      <c r="C84" s="362"/>
      <c r="D84" s="362"/>
      <c r="E84" s="362"/>
      <c r="F84" s="362"/>
      <c r="G84" s="362"/>
      <c r="H84" s="643"/>
      <c r="I84" s="721"/>
      <c r="J84" s="364" t="s">
        <v>809</v>
      </c>
      <c r="K84" s="388"/>
      <c r="L84" s="364" t="s">
        <v>47</v>
      </c>
      <c r="M84" s="722" t="s">
        <v>455</v>
      </c>
      <c r="N84" s="637" t="s">
        <v>5</v>
      </c>
    </row>
    <row r="85" spans="1:17" x14ac:dyDescent="0.2">
      <c r="A85" s="350"/>
      <c r="B85" s="359" t="s">
        <v>720</v>
      </c>
      <c r="C85" s="359"/>
      <c r="D85" s="359"/>
      <c r="E85" s="359"/>
      <c r="F85" s="359"/>
      <c r="G85" s="359"/>
      <c r="H85" s="457"/>
      <c r="I85" s="455"/>
      <c r="J85" s="455"/>
      <c r="K85" s="456"/>
      <c r="L85" s="456"/>
      <c r="M85" s="633"/>
      <c r="N85" s="657"/>
    </row>
    <row r="86" spans="1:17" x14ac:dyDescent="0.2">
      <c r="A86" s="350"/>
      <c r="B86" s="359"/>
      <c r="C86" s="1439" t="s">
        <v>912</v>
      </c>
      <c r="D86" s="1439"/>
      <c r="E86" s="1439"/>
      <c r="F86" s="1439"/>
      <c r="G86" s="1439"/>
      <c r="H86" s="1439"/>
      <c r="I86" s="1440"/>
      <c r="J86" s="510" t="s">
        <v>51</v>
      </c>
      <c r="K86" s="456"/>
      <c r="L86" s="496">
        <v>3857</v>
      </c>
      <c r="M86" s="711">
        <f t="shared" ref="M86:M111" si="2">N86*0.8</f>
        <v>216</v>
      </c>
      <c r="N86" s="687">
        <v>270</v>
      </c>
    </row>
    <row r="87" spans="1:17" ht="12.75" customHeight="1" x14ac:dyDescent="0.2">
      <c r="A87" s="350"/>
      <c r="B87" s="359"/>
      <c r="C87" s="1441" t="s">
        <v>1110</v>
      </c>
      <c r="D87" s="1442"/>
      <c r="E87" s="1442"/>
      <c r="F87" s="1442"/>
      <c r="G87" s="1442"/>
      <c r="H87" s="1442"/>
      <c r="I87" s="1443"/>
      <c r="J87" s="531" t="s">
        <v>51</v>
      </c>
      <c r="K87" s="456"/>
      <c r="L87" s="496">
        <v>3672</v>
      </c>
      <c r="M87" s="711">
        <f t="shared" si="2"/>
        <v>3600</v>
      </c>
      <c r="N87" s="687">
        <v>4500</v>
      </c>
      <c r="Q87" s="365"/>
    </row>
    <row r="88" spans="1:17" ht="12.75" customHeight="1" x14ac:dyDescent="0.2">
      <c r="A88" s="350"/>
      <c r="B88" s="359"/>
      <c r="C88" s="1441" t="s">
        <v>963</v>
      </c>
      <c r="D88" s="1442"/>
      <c r="E88" s="1442"/>
      <c r="F88" s="1442"/>
      <c r="G88" s="1442"/>
      <c r="H88" s="1442"/>
      <c r="I88" s="1443"/>
      <c r="J88" s="531" t="s">
        <v>51</v>
      </c>
      <c r="K88" s="456"/>
      <c r="L88" s="496">
        <v>3216</v>
      </c>
      <c r="M88" s="711">
        <f t="shared" si="2"/>
        <v>79.2</v>
      </c>
      <c r="N88" s="687">
        <v>99</v>
      </c>
      <c r="Q88" s="365"/>
    </row>
    <row r="89" spans="1:17" ht="12.75" customHeight="1" x14ac:dyDescent="0.2">
      <c r="A89" s="350"/>
      <c r="B89" s="359"/>
      <c r="C89" s="1441" t="s">
        <v>1103</v>
      </c>
      <c r="D89" s="1442"/>
      <c r="E89" s="1442"/>
      <c r="F89" s="1442"/>
      <c r="G89" s="1442"/>
      <c r="H89" s="1442"/>
      <c r="I89" s="1443"/>
      <c r="J89" s="531" t="s">
        <v>51</v>
      </c>
      <c r="K89" s="456"/>
      <c r="L89" s="496">
        <v>3895</v>
      </c>
      <c r="M89" s="711">
        <f t="shared" si="2"/>
        <v>374.40000000000003</v>
      </c>
      <c r="N89" s="687">
        <v>468</v>
      </c>
      <c r="Q89" s="365"/>
    </row>
    <row r="90" spans="1:17" ht="12.75" customHeight="1" x14ac:dyDescent="0.2">
      <c r="A90" s="350"/>
      <c r="B90" s="359"/>
      <c r="C90" s="1441" t="s">
        <v>1104</v>
      </c>
      <c r="D90" s="1442"/>
      <c r="E90" s="1442"/>
      <c r="F90" s="1442"/>
      <c r="G90" s="1442"/>
      <c r="H90" s="1442"/>
      <c r="I90" s="1443"/>
      <c r="J90" s="531" t="s">
        <v>51</v>
      </c>
      <c r="K90" s="456"/>
      <c r="L90" s="496">
        <v>3987</v>
      </c>
      <c r="M90" s="711">
        <f t="shared" si="2"/>
        <v>288</v>
      </c>
      <c r="N90" s="687">
        <v>360</v>
      </c>
      <c r="Q90" s="365"/>
    </row>
    <row r="91" spans="1:17" ht="12.75" customHeight="1" x14ac:dyDescent="0.2">
      <c r="A91" s="350"/>
      <c r="B91" s="359"/>
      <c r="C91" s="1441" t="s">
        <v>1105</v>
      </c>
      <c r="D91" s="1442"/>
      <c r="E91" s="1442"/>
      <c r="F91" s="1442"/>
      <c r="G91" s="1442"/>
      <c r="H91" s="1442"/>
      <c r="I91" s="1443"/>
      <c r="J91" s="531" t="s">
        <v>51</v>
      </c>
      <c r="K91" s="456"/>
      <c r="L91" s="496">
        <v>4838</v>
      </c>
      <c r="M91" s="711">
        <f t="shared" si="2"/>
        <v>360</v>
      </c>
      <c r="N91" s="687">
        <v>450</v>
      </c>
      <c r="Q91" s="365"/>
    </row>
    <row r="92" spans="1:17" ht="12.75" customHeight="1" x14ac:dyDescent="0.2">
      <c r="A92" s="350"/>
      <c r="B92" s="359"/>
      <c r="C92" s="1441" t="s">
        <v>1142</v>
      </c>
      <c r="D92" s="1442"/>
      <c r="E92" s="1442"/>
      <c r="F92" s="1442"/>
      <c r="G92" s="1442"/>
      <c r="H92" s="1442"/>
      <c r="I92" s="1443"/>
      <c r="J92" s="531" t="s">
        <v>51</v>
      </c>
      <c r="K92" s="456"/>
      <c r="L92" s="496">
        <v>3451</v>
      </c>
      <c r="M92" s="711">
        <f t="shared" si="2"/>
        <v>160</v>
      </c>
      <c r="N92" s="687">
        <v>200</v>
      </c>
      <c r="Q92" s="365"/>
    </row>
    <row r="93" spans="1:17" ht="12.75" customHeight="1" x14ac:dyDescent="0.2">
      <c r="A93" s="350"/>
      <c r="B93" s="359"/>
      <c r="C93" s="1441" t="s">
        <v>1106</v>
      </c>
      <c r="D93" s="1442"/>
      <c r="E93" s="1442"/>
      <c r="F93" s="1442"/>
      <c r="G93" s="1442"/>
      <c r="H93" s="1442"/>
      <c r="I93" s="1443"/>
      <c r="J93" s="531" t="s">
        <v>51</v>
      </c>
      <c r="K93" s="456"/>
      <c r="L93" s="496">
        <v>4939</v>
      </c>
      <c r="M93" s="711">
        <f t="shared" si="2"/>
        <v>468</v>
      </c>
      <c r="N93" s="687">
        <v>585</v>
      </c>
      <c r="Q93" s="365"/>
    </row>
    <row r="94" spans="1:17" ht="12.75" customHeight="1" x14ac:dyDescent="0.2">
      <c r="A94" s="350"/>
      <c r="B94" s="359"/>
      <c r="C94" s="1441" t="s">
        <v>1532</v>
      </c>
      <c r="D94" s="1442"/>
      <c r="E94" s="1442"/>
      <c r="F94" s="1442"/>
      <c r="G94" s="1442"/>
      <c r="H94" s="1442"/>
      <c r="I94" s="1443"/>
      <c r="J94" s="531" t="s">
        <v>51</v>
      </c>
      <c r="K94" s="456"/>
      <c r="L94" s="496">
        <v>4732</v>
      </c>
      <c r="M94" s="711">
        <f t="shared" si="2"/>
        <v>18000</v>
      </c>
      <c r="N94" s="687">
        <v>22500</v>
      </c>
      <c r="Q94" s="365"/>
    </row>
    <row r="95" spans="1:17" ht="12.75" customHeight="1" x14ac:dyDescent="0.2">
      <c r="A95" s="350"/>
      <c r="B95" s="359"/>
      <c r="C95" s="1441" t="s">
        <v>1112</v>
      </c>
      <c r="D95" s="1442"/>
      <c r="E95" s="1442"/>
      <c r="F95" s="1442"/>
      <c r="G95" s="1442"/>
      <c r="H95" s="1442"/>
      <c r="I95" s="1443"/>
      <c r="J95" s="531" t="s">
        <v>51</v>
      </c>
      <c r="K95" s="456"/>
      <c r="L95" s="496">
        <v>3338</v>
      </c>
      <c r="M95" s="711">
        <f t="shared" si="2"/>
        <v>1728</v>
      </c>
      <c r="N95" s="687">
        <v>2160</v>
      </c>
      <c r="Q95" s="365"/>
    </row>
    <row r="96" spans="1:17" ht="12.75" customHeight="1" x14ac:dyDescent="0.2">
      <c r="A96" s="350"/>
      <c r="B96" s="359"/>
      <c r="C96" s="1441" t="s">
        <v>1107</v>
      </c>
      <c r="D96" s="1442"/>
      <c r="E96" s="1442"/>
      <c r="F96" s="1442"/>
      <c r="G96" s="1442"/>
      <c r="H96" s="1442"/>
      <c r="I96" s="1443"/>
      <c r="J96" s="531" t="s">
        <v>51</v>
      </c>
      <c r="K96" s="456"/>
      <c r="L96" s="496">
        <v>3165</v>
      </c>
      <c r="M96" s="711">
        <f t="shared" si="2"/>
        <v>221.60000000000002</v>
      </c>
      <c r="N96" s="687">
        <v>277</v>
      </c>
      <c r="Q96" s="365"/>
    </row>
    <row r="97" spans="1:18" ht="12.75" customHeight="1" x14ac:dyDescent="0.2">
      <c r="A97" s="350"/>
      <c r="B97" s="359"/>
      <c r="C97" s="1441" t="s">
        <v>1108</v>
      </c>
      <c r="D97" s="1442"/>
      <c r="E97" s="1442"/>
      <c r="F97" s="1442"/>
      <c r="G97" s="1442"/>
      <c r="H97" s="1442"/>
      <c r="I97" s="1443"/>
      <c r="J97" s="531" t="s">
        <v>51</v>
      </c>
      <c r="K97" s="456"/>
      <c r="L97" s="496">
        <v>4828</v>
      </c>
      <c r="M97" s="711">
        <f t="shared" si="2"/>
        <v>387.20000000000005</v>
      </c>
      <c r="N97" s="687">
        <v>484</v>
      </c>
      <c r="O97" s="425"/>
      <c r="Q97" s="365"/>
    </row>
    <row r="98" spans="1:18" ht="12.75" customHeight="1" x14ac:dyDescent="0.2">
      <c r="A98" s="350"/>
      <c r="B98" s="359"/>
      <c r="C98" s="1441" t="s">
        <v>960</v>
      </c>
      <c r="D98" s="1442"/>
      <c r="E98" s="1442"/>
      <c r="F98" s="1442"/>
      <c r="G98" s="1442"/>
      <c r="H98" s="1442"/>
      <c r="I98" s="1443"/>
      <c r="J98" s="531" t="s">
        <v>51</v>
      </c>
      <c r="K98" s="456"/>
      <c r="L98" s="496">
        <v>3406</v>
      </c>
      <c r="M98" s="711">
        <f t="shared" si="2"/>
        <v>216</v>
      </c>
      <c r="N98" s="687">
        <v>270</v>
      </c>
      <c r="O98" s="425"/>
      <c r="Q98" s="365"/>
    </row>
    <row r="99" spans="1:18" x14ac:dyDescent="0.2">
      <c r="A99" s="350"/>
      <c r="B99" s="359"/>
      <c r="C99" s="1439" t="s">
        <v>1101</v>
      </c>
      <c r="D99" s="1439"/>
      <c r="E99" s="1439"/>
      <c r="F99" s="1439"/>
      <c r="G99" s="1439"/>
      <c r="H99" s="1439"/>
      <c r="I99" s="1440"/>
      <c r="J99" s="510" t="s">
        <v>51</v>
      </c>
      <c r="K99" s="456"/>
      <c r="L99" s="496">
        <v>3712</v>
      </c>
      <c r="M99" s="711">
        <f t="shared" si="2"/>
        <v>1760.8000000000002</v>
      </c>
      <c r="N99" s="687">
        <v>2201</v>
      </c>
      <c r="O99" s="425"/>
      <c r="Q99" s="365"/>
    </row>
    <row r="100" spans="1:18" ht="12.75" customHeight="1" x14ac:dyDescent="0.2">
      <c r="A100" s="350"/>
      <c r="B100" s="359"/>
      <c r="C100" s="1441" t="s">
        <v>1109</v>
      </c>
      <c r="D100" s="1442"/>
      <c r="E100" s="1442"/>
      <c r="F100" s="1442"/>
      <c r="G100" s="1442"/>
      <c r="H100" s="1442"/>
      <c r="I100" s="1443"/>
      <c r="J100" s="531" t="s">
        <v>51</v>
      </c>
      <c r="K100" s="456"/>
      <c r="L100" s="496">
        <v>3592</v>
      </c>
      <c r="M100" s="711">
        <f t="shared" si="2"/>
        <v>252</v>
      </c>
      <c r="N100" s="687">
        <v>315</v>
      </c>
      <c r="Q100" s="365"/>
    </row>
    <row r="101" spans="1:18" x14ac:dyDescent="0.2">
      <c r="A101" s="350"/>
      <c r="B101" s="359"/>
      <c r="C101" s="1439" t="s">
        <v>913</v>
      </c>
      <c r="D101" s="1439"/>
      <c r="E101" s="1439"/>
      <c r="F101" s="1439"/>
      <c r="G101" s="1439"/>
      <c r="H101" s="1439"/>
      <c r="I101" s="1440"/>
      <c r="J101" s="510" t="s">
        <v>51</v>
      </c>
      <c r="K101" s="456"/>
      <c r="L101" s="496">
        <v>3223</v>
      </c>
      <c r="M101" s="711">
        <f t="shared" si="2"/>
        <v>1296</v>
      </c>
      <c r="N101" s="687">
        <v>1620</v>
      </c>
      <c r="Q101" s="365"/>
    </row>
    <row r="102" spans="1:18" ht="26.25" customHeight="1" x14ac:dyDescent="0.2">
      <c r="A102" s="350"/>
      <c r="B102" s="359"/>
      <c r="C102" s="1441" t="s">
        <v>914</v>
      </c>
      <c r="D102" s="1442"/>
      <c r="E102" s="1442"/>
      <c r="F102" s="1442"/>
      <c r="G102" s="1442"/>
      <c r="H102" s="1442"/>
      <c r="I102" s="1443"/>
      <c r="J102" s="510" t="s">
        <v>51</v>
      </c>
      <c r="K102" s="456"/>
      <c r="L102" s="496">
        <v>3334</v>
      </c>
      <c r="M102" s="711">
        <f t="shared" si="2"/>
        <v>828</v>
      </c>
      <c r="N102" s="687">
        <v>1035</v>
      </c>
      <c r="Q102" s="365"/>
    </row>
    <row r="103" spans="1:18" x14ac:dyDescent="0.2">
      <c r="A103" s="350"/>
      <c r="B103" s="359"/>
      <c r="C103" s="1439" t="s">
        <v>915</v>
      </c>
      <c r="D103" s="1439"/>
      <c r="E103" s="1439"/>
      <c r="F103" s="1439"/>
      <c r="G103" s="1439"/>
      <c r="H103" s="1439"/>
      <c r="I103" s="1440"/>
      <c r="J103" s="510" t="s">
        <v>51</v>
      </c>
      <c r="K103" s="456"/>
      <c r="L103" s="496">
        <v>3687</v>
      </c>
      <c r="M103" s="711">
        <f t="shared" si="2"/>
        <v>4824</v>
      </c>
      <c r="N103" s="687">
        <v>6030</v>
      </c>
      <c r="Q103" s="365"/>
    </row>
    <row r="104" spans="1:18" x14ac:dyDescent="0.2">
      <c r="A104" s="350"/>
      <c r="B104" s="359"/>
      <c r="C104" s="1439" t="s">
        <v>916</v>
      </c>
      <c r="D104" s="1439"/>
      <c r="E104" s="1439"/>
      <c r="F104" s="1439"/>
      <c r="G104" s="1439"/>
      <c r="H104" s="1439"/>
      <c r="I104" s="1440"/>
      <c r="J104" s="510" t="s">
        <v>51</v>
      </c>
      <c r="K104" s="456"/>
      <c r="L104" s="496">
        <v>3480</v>
      </c>
      <c r="M104" s="711">
        <f t="shared" si="2"/>
        <v>547.20000000000005</v>
      </c>
      <c r="N104" s="687">
        <v>684</v>
      </c>
      <c r="Q104" s="365"/>
    </row>
    <row r="105" spans="1:18" x14ac:dyDescent="0.2">
      <c r="A105" s="350"/>
      <c r="B105" s="453"/>
      <c r="C105" s="1439" t="s">
        <v>917</v>
      </c>
      <c r="D105" s="1439"/>
      <c r="E105" s="1439"/>
      <c r="F105" s="1439"/>
      <c r="G105" s="1439"/>
      <c r="H105" s="1439"/>
      <c r="I105" s="1440"/>
      <c r="J105" s="510" t="s">
        <v>51</v>
      </c>
      <c r="K105" s="456"/>
      <c r="L105" s="496">
        <v>3351</v>
      </c>
      <c r="M105" s="711">
        <f t="shared" si="2"/>
        <v>648</v>
      </c>
      <c r="N105" s="687">
        <v>810</v>
      </c>
      <c r="Q105" s="365"/>
    </row>
    <row r="106" spans="1:18" x14ac:dyDescent="0.2">
      <c r="A106" s="350"/>
      <c r="B106" s="453"/>
      <c r="C106" s="1439" t="s">
        <v>901</v>
      </c>
      <c r="D106" s="1439"/>
      <c r="E106" s="1439"/>
      <c r="F106" s="1439"/>
      <c r="G106" s="1439"/>
      <c r="H106" s="1439"/>
      <c r="I106" s="1440"/>
      <c r="J106" s="510" t="s">
        <v>51</v>
      </c>
      <c r="K106" s="456"/>
      <c r="L106" s="496">
        <v>3326</v>
      </c>
      <c r="M106" s="711">
        <f t="shared" si="2"/>
        <v>972</v>
      </c>
      <c r="N106" s="687">
        <v>1215</v>
      </c>
      <c r="Q106" s="365"/>
    </row>
    <row r="107" spans="1:18" x14ac:dyDescent="0.2">
      <c r="A107" s="350"/>
      <c r="B107" s="453"/>
      <c r="C107" s="1439" t="s">
        <v>918</v>
      </c>
      <c r="D107" s="1439"/>
      <c r="E107" s="1439"/>
      <c r="F107" s="1439"/>
      <c r="G107" s="1439"/>
      <c r="H107" s="1439"/>
      <c r="I107" s="1440"/>
      <c r="J107" s="510" t="s">
        <v>51</v>
      </c>
      <c r="K107" s="456"/>
      <c r="L107" s="496" t="s">
        <v>919</v>
      </c>
      <c r="M107" s="711">
        <f t="shared" si="2"/>
        <v>1008</v>
      </c>
      <c r="N107" s="687">
        <v>1260</v>
      </c>
      <c r="Q107" s="365"/>
    </row>
    <row r="108" spans="1:18" x14ac:dyDescent="0.2">
      <c r="A108" s="350"/>
      <c r="B108" s="453"/>
      <c r="C108" s="1439" t="s">
        <v>920</v>
      </c>
      <c r="D108" s="1439"/>
      <c r="E108" s="1439"/>
      <c r="F108" s="1439"/>
      <c r="G108" s="1439"/>
      <c r="H108" s="1439"/>
      <c r="I108" s="1440"/>
      <c r="J108" s="510" t="s">
        <v>51</v>
      </c>
      <c r="K108" s="351"/>
      <c r="L108" s="496">
        <v>4820</v>
      </c>
      <c r="M108" s="711">
        <f t="shared" si="2"/>
        <v>324</v>
      </c>
      <c r="N108" s="687">
        <v>405</v>
      </c>
      <c r="Q108" s="365"/>
    </row>
    <row r="109" spans="1:18" x14ac:dyDescent="0.2">
      <c r="A109" s="350"/>
      <c r="B109" s="453"/>
      <c r="C109" s="1439" t="s">
        <v>1102</v>
      </c>
      <c r="D109" s="1439"/>
      <c r="E109" s="1439"/>
      <c r="F109" s="1439"/>
      <c r="G109" s="1439"/>
      <c r="H109" s="1439"/>
      <c r="I109" s="1440"/>
      <c r="J109" s="510" t="s">
        <v>51</v>
      </c>
      <c r="K109" s="351"/>
      <c r="L109" s="496">
        <v>4821</v>
      </c>
      <c r="M109" s="711">
        <f t="shared" si="2"/>
        <v>324</v>
      </c>
      <c r="N109" s="687">
        <v>405</v>
      </c>
      <c r="Q109" s="365"/>
    </row>
    <row r="110" spans="1:18" x14ac:dyDescent="0.2">
      <c r="A110" s="350"/>
      <c r="B110" s="373"/>
      <c r="C110" s="1439" t="s">
        <v>1143</v>
      </c>
      <c r="D110" s="1439"/>
      <c r="E110" s="1439"/>
      <c r="F110" s="1439"/>
      <c r="G110" s="1439"/>
      <c r="H110" s="1439"/>
      <c r="I110" s="1440"/>
      <c r="J110" s="510" t="s">
        <v>51</v>
      </c>
      <c r="K110" s="351"/>
      <c r="L110" s="496">
        <v>3444</v>
      </c>
      <c r="M110" s="711">
        <f t="shared" si="2"/>
        <v>1160</v>
      </c>
      <c r="N110" s="687">
        <v>1450</v>
      </c>
      <c r="O110" s="658"/>
      <c r="Q110" s="365"/>
    </row>
    <row r="111" spans="1:18" x14ac:dyDescent="0.2">
      <c r="A111" s="350"/>
      <c r="C111" s="1439" t="s">
        <v>1144</v>
      </c>
      <c r="D111" s="1439"/>
      <c r="E111" s="1439"/>
      <c r="F111" s="1439"/>
      <c r="G111" s="1439"/>
      <c r="H111" s="1439"/>
      <c r="I111" s="1440"/>
      <c r="J111" s="510" t="s">
        <v>51</v>
      </c>
      <c r="K111" s="351"/>
      <c r="L111" s="496">
        <v>4321</v>
      </c>
      <c r="M111" s="711">
        <f t="shared" si="2"/>
        <v>1372</v>
      </c>
      <c r="N111" s="687">
        <v>1715</v>
      </c>
      <c r="O111" s="658"/>
      <c r="P111" s="658"/>
      <c r="Q111" s="365"/>
    </row>
    <row r="112" spans="1:18" s="51" customFormat="1" x14ac:dyDescent="0.2">
      <c r="A112" s="1"/>
      <c r="N112" s="62"/>
      <c r="O112" s="222"/>
      <c r="P112" s="237"/>
      <c r="Q112" s="6"/>
      <c r="R112" s="3"/>
    </row>
    <row r="113" spans="1:14" x14ac:dyDescent="0.2">
      <c r="A113" s="350"/>
      <c r="N113" s="657"/>
    </row>
    <row r="114" spans="1:14" x14ac:dyDescent="0.2">
      <c r="A114" s="350"/>
      <c r="N114" s="657"/>
    </row>
    <row r="115" spans="1:14" x14ac:dyDescent="0.2">
      <c r="A115" s="350"/>
      <c r="B115" s="359"/>
      <c r="C115" s="359"/>
      <c r="D115" s="359"/>
      <c r="E115" s="359"/>
      <c r="F115" s="359"/>
      <c r="G115" s="359"/>
      <c r="H115" s="359"/>
      <c r="I115" s="359"/>
      <c r="J115" s="359"/>
      <c r="K115" s="357"/>
      <c r="L115" s="357"/>
      <c r="M115" s="633"/>
      <c r="N115" s="657"/>
    </row>
    <row r="116" spans="1:14" x14ac:dyDescent="0.2">
      <c r="B116" s="453" t="s">
        <v>662</v>
      </c>
      <c r="C116" s="454"/>
      <c r="D116" s="355"/>
      <c r="E116" s="355"/>
      <c r="F116" s="355"/>
      <c r="G116" s="355"/>
      <c r="H116" s="457"/>
      <c r="I116" s="455"/>
      <c r="J116" s="455"/>
      <c r="K116" s="456"/>
      <c r="L116" s="456"/>
      <c r="M116" s="633"/>
    </row>
    <row r="117" spans="1:14" x14ac:dyDescent="0.2">
      <c r="B117" s="453" t="s">
        <v>452</v>
      </c>
      <c r="C117" s="355"/>
      <c r="D117" s="355"/>
      <c r="E117" s="355"/>
      <c r="F117" s="355"/>
      <c r="G117" s="355"/>
      <c r="H117" s="457"/>
      <c r="I117" s="455"/>
      <c r="J117" s="455"/>
      <c r="K117" s="456"/>
      <c r="L117" s="456"/>
      <c r="M117" s="633"/>
    </row>
    <row r="118" spans="1:14" x14ac:dyDescent="0.2">
      <c r="B118" s="453"/>
      <c r="C118" s="454"/>
      <c r="D118" s="457"/>
      <c r="E118" s="457"/>
      <c r="F118" s="457"/>
      <c r="G118" s="457"/>
      <c r="H118" s="457"/>
      <c r="I118" s="455"/>
      <c r="J118" s="455"/>
      <c r="K118" s="456"/>
      <c r="L118" s="456"/>
      <c r="M118" s="633"/>
    </row>
    <row r="119" spans="1:14" x14ac:dyDescent="0.2">
      <c r="B119" s="833" t="s">
        <v>460</v>
      </c>
      <c r="C119" s="59"/>
      <c r="D119" s="60"/>
      <c r="E119" s="60"/>
      <c r="F119" s="60"/>
      <c r="G119" s="60"/>
      <c r="H119" s="60"/>
      <c r="I119" s="61"/>
      <c r="J119" s="61"/>
      <c r="K119" s="61"/>
      <c r="L119" s="61"/>
      <c r="M119" s="62"/>
    </row>
    <row r="120" spans="1:14" x14ac:dyDescent="0.2">
      <c r="B120" s="453"/>
      <c r="C120" s="454"/>
      <c r="D120" s="457"/>
      <c r="E120" s="457"/>
      <c r="F120" s="457"/>
      <c r="G120" s="457"/>
      <c r="H120" s="455"/>
      <c r="I120" s="455"/>
      <c r="J120" s="455"/>
      <c r="K120" s="456"/>
      <c r="L120" s="456"/>
      <c r="M120" s="633"/>
    </row>
    <row r="121" spans="1:14" x14ac:dyDescent="0.2">
      <c r="B121" s="359"/>
      <c r="C121" s="359"/>
      <c r="D121" s="359"/>
      <c r="E121" s="359"/>
      <c r="F121" s="359"/>
      <c r="G121" s="359"/>
      <c r="H121" s="359"/>
      <c r="I121" s="359"/>
      <c r="J121" s="359"/>
      <c r="K121" s="357"/>
      <c r="L121" s="357"/>
      <c r="M121" s="633"/>
    </row>
  </sheetData>
  <mergeCells count="73">
    <mergeCell ref="C78:I78"/>
    <mergeCell ref="C57:I57"/>
    <mergeCell ref="C107:I107"/>
    <mergeCell ref="C108:I108"/>
    <mergeCell ref="B69:I69"/>
    <mergeCell ref="C70:I70"/>
    <mergeCell ref="C71:I71"/>
    <mergeCell ref="C74:I74"/>
    <mergeCell ref="C75:I75"/>
    <mergeCell ref="C103:I103"/>
    <mergeCell ref="C76:I76"/>
    <mergeCell ref="C100:I100"/>
    <mergeCell ref="C97:I97"/>
    <mergeCell ref="C79:I79"/>
    <mergeCell ref="C80:I80"/>
    <mergeCell ref="C81:I81"/>
    <mergeCell ref="C106:I106"/>
    <mergeCell ref="C87:I87"/>
    <mergeCell ref="C101:I101"/>
    <mergeCell ref="C102:I102"/>
    <mergeCell ref="C98:I98"/>
    <mergeCell ref="C99:I99"/>
    <mergeCell ref="C88:I88"/>
    <mergeCell ref="C89:I89"/>
    <mergeCell ref="C90:I90"/>
    <mergeCell ref="C91:I91"/>
    <mergeCell ref="C92:I92"/>
    <mergeCell ref="C93:I93"/>
    <mergeCell ref="C96:I96"/>
    <mergeCell ref="C94:I94"/>
    <mergeCell ref="C86:I86"/>
    <mergeCell ref="C82:I82"/>
    <mergeCell ref="C38:I38"/>
    <mergeCell ref="C44:I44"/>
    <mergeCell ref="C47:I47"/>
    <mergeCell ref="C55:I55"/>
    <mergeCell ref="C54:I54"/>
    <mergeCell ref="C41:I41"/>
    <mergeCell ref="C53:I53"/>
    <mergeCell ref="C46:I46"/>
    <mergeCell ref="C48:I48"/>
    <mergeCell ref="C49:I49"/>
    <mergeCell ref="C50:I50"/>
    <mergeCell ref="C56:I56"/>
    <mergeCell ref="C51:I51"/>
    <mergeCell ref="C66:I66"/>
    <mergeCell ref="C29:I29"/>
    <mergeCell ref="C31:I31"/>
    <mergeCell ref="C32:I32"/>
    <mergeCell ref="C33:I33"/>
    <mergeCell ref="C37:I37"/>
    <mergeCell ref="C30:I30"/>
    <mergeCell ref="H3:K3"/>
    <mergeCell ref="H4:J4"/>
    <mergeCell ref="H5:J5"/>
    <mergeCell ref="H6:J7"/>
    <mergeCell ref="C28:I28"/>
    <mergeCell ref="C110:I110"/>
    <mergeCell ref="C111:I111"/>
    <mergeCell ref="C45:I45"/>
    <mergeCell ref="C109:I109"/>
    <mergeCell ref="C52:I52"/>
    <mergeCell ref="C60:I60"/>
    <mergeCell ref="C61:I61"/>
    <mergeCell ref="C64:I64"/>
    <mergeCell ref="C65:I65"/>
    <mergeCell ref="C104:I104"/>
    <mergeCell ref="C105:I105"/>
    <mergeCell ref="C67:I67"/>
    <mergeCell ref="C72:I72"/>
    <mergeCell ref="C95:I95"/>
    <mergeCell ref="C77:I77"/>
    <mergeCell ref="B68:I68"/>
  </mergeCells>
  <pageMargins left="0.25" right="0.25" top="0.25" bottom="0.75" header="0.25" footer="0.25"/>
  <pageSetup scale="67" orientation="portrait" r:id="rId1"/>
  <headerFooter alignWithMargins="0">
    <oddFooter>&amp;L&amp;"Verdana,Italic"Confidential Property of Cushman Division of Textron Inc. &amp;R&amp;"Verdana,Italic"Page&amp;P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117"/>
  <sheetViews>
    <sheetView zoomScaleNormal="100" workbookViewId="0">
      <selection activeCell="M30" sqref="M30"/>
    </sheetView>
  </sheetViews>
  <sheetFormatPr defaultColWidth="9.109375" defaultRowHeight="12.6" x14ac:dyDescent="0.2"/>
  <cols>
    <col min="1" max="1" width="3.44140625" style="425" customWidth="1"/>
    <col min="2" max="7" width="9.109375" style="353"/>
    <col min="8" max="8" width="7.6640625" style="353" customWidth="1"/>
    <col min="9" max="9" width="13.6640625" style="353" customWidth="1"/>
    <col min="10" max="10" width="8.109375" style="353" bestFit="1" customWidth="1"/>
    <col min="11" max="11" width="2.6640625" style="354" customWidth="1"/>
    <col min="12" max="12" width="13.33203125" style="354" customWidth="1"/>
    <col min="13" max="13" width="11.6640625" style="662" customWidth="1"/>
    <col min="14" max="14" width="11.66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9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359"/>
      <c r="F3" s="350"/>
      <c r="G3" s="632"/>
      <c r="H3" s="1360" t="s">
        <v>1094</v>
      </c>
      <c r="I3" s="1360"/>
      <c r="J3" s="1360"/>
      <c r="K3" s="1360"/>
      <c r="L3" s="351"/>
      <c r="M3" s="628"/>
      <c r="N3" s="629"/>
    </row>
    <row r="4" spans="1:14" ht="15" customHeight="1" x14ac:dyDescent="0.2">
      <c r="A4" s="350"/>
      <c r="B4" s="350"/>
      <c r="C4" s="350"/>
      <c r="D4" s="350"/>
      <c r="E4" s="359"/>
      <c r="F4" s="359"/>
      <c r="G4" s="355"/>
      <c r="H4" s="1361" t="s">
        <v>171</v>
      </c>
      <c r="I4" s="1361"/>
      <c r="J4" s="1361"/>
      <c r="K4" s="351"/>
      <c r="L4" s="357"/>
      <c r="M4" s="633"/>
      <c r="N4" s="634" t="s">
        <v>1</v>
      </c>
    </row>
    <row r="5" spans="1:14" ht="13.2" thickBot="1" x14ac:dyDescent="0.25">
      <c r="A5" s="350"/>
      <c r="B5" s="350"/>
      <c r="C5" s="350"/>
      <c r="D5" s="350"/>
      <c r="E5" s="359"/>
      <c r="F5" s="359"/>
      <c r="G5" s="635"/>
      <c r="H5" s="1191" t="s">
        <v>941</v>
      </c>
      <c r="I5" s="1191"/>
      <c r="J5" s="1191"/>
      <c r="K5" s="351"/>
      <c r="L5" s="357"/>
      <c r="M5" s="633"/>
      <c r="N5" s="634" t="s">
        <v>2</v>
      </c>
    </row>
    <row r="6" spans="1:14" x14ac:dyDescent="0.2">
      <c r="A6" s="350"/>
      <c r="B6" s="350"/>
      <c r="C6" s="350"/>
      <c r="D6" s="350"/>
      <c r="E6" s="359"/>
      <c r="F6" s="359"/>
      <c r="G6" s="359"/>
      <c r="H6" s="1402" t="s">
        <v>610</v>
      </c>
      <c r="I6" s="1403"/>
      <c r="J6" s="1404"/>
      <c r="K6" s="351"/>
      <c r="L6" s="351"/>
      <c r="M6" s="628"/>
      <c r="N6" s="629"/>
    </row>
    <row r="7" spans="1:14" ht="13.2" thickBot="1" x14ac:dyDescent="0.25">
      <c r="A7" s="350"/>
      <c r="B7" s="350"/>
      <c r="C7" s="350"/>
      <c r="D7" s="350"/>
      <c r="E7" s="350"/>
      <c r="F7" s="350"/>
      <c r="G7" s="636"/>
      <c r="H7" s="1405"/>
      <c r="I7" s="1406"/>
      <c r="J7" s="1407"/>
      <c r="K7" s="351"/>
      <c r="L7" s="351"/>
      <c r="M7" s="628"/>
      <c r="N7" s="629"/>
    </row>
    <row r="8" spans="1:14" ht="24" customHeight="1" x14ac:dyDescent="0.2">
      <c r="B8" s="361" t="s">
        <v>778</v>
      </c>
      <c r="C8" s="362"/>
      <c r="D8" s="362"/>
      <c r="E8" s="362"/>
      <c r="F8" s="362"/>
      <c r="G8" s="362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811</v>
      </c>
      <c r="C10" s="367"/>
      <c r="D10" s="367"/>
      <c r="E10" s="701"/>
      <c r="F10" s="367"/>
      <c r="G10" s="367"/>
      <c r="H10" s="367"/>
      <c r="I10" s="367"/>
      <c r="J10" s="367"/>
      <c r="K10" s="368"/>
      <c r="L10" s="495">
        <v>633096</v>
      </c>
      <c r="M10" s="697">
        <f>N10*0.8</f>
        <v>9232.8000000000011</v>
      </c>
      <c r="N10" s="697">
        <v>11541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2" t="s">
        <v>206</v>
      </c>
      <c r="C13" s="350"/>
      <c r="D13" s="373" t="s">
        <v>813</v>
      </c>
      <c r="E13" s="350"/>
      <c r="F13" s="350"/>
      <c r="G13" s="350"/>
      <c r="H13" s="359"/>
      <c r="I13" s="372" t="s">
        <v>10</v>
      </c>
      <c r="J13" s="373"/>
      <c r="K13" s="373" t="s">
        <v>785</v>
      </c>
      <c r="L13" s="374"/>
      <c r="M13" s="642"/>
      <c r="N13" s="642"/>
    </row>
    <row r="14" spans="1:14" x14ac:dyDescent="0.2">
      <c r="A14" s="350"/>
      <c r="B14" s="372" t="s">
        <v>311</v>
      </c>
      <c r="C14" s="350"/>
      <c r="D14" s="373" t="s">
        <v>269</v>
      </c>
      <c r="E14" s="350"/>
      <c r="F14" s="350"/>
      <c r="G14" s="350"/>
      <c r="H14" s="359"/>
      <c r="I14" s="372" t="s">
        <v>14</v>
      </c>
      <c r="J14" s="373"/>
      <c r="K14" s="373" t="s">
        <v>755</v>
      </c>
      <c r="L14" s="374"/>
      <c r="M14" s="642"/>
      <c r="N14" s="642"/>
    </row>
    <row r="15" spans="1:14" x14ac:dyDescent="0.2">
      <c r="A15" s="350"/>
      <c r="B15" s="372" t="s">
        <v>15</v>
      </c>
      <c r="C15" s="350"/>
      <c r="D15" s="373" t="s">
        <v>812</v>
      </c>
      <c r="E15" s="350"/>
      <c r="F15" s="350"/>
      <c r="G15" s="350"/>
      <c r="H15" s="359"/>
      <c r="I15" s="372" t="s">
        <v>17</v>
      </c>
      <c r="J15" s="373"/>
      <c r="K15" s="373" t="s">
        <v>508</v>
      </c>
      <c r="L15" s="374"/>
      <c r="M15" s="642"/>
      <c r="N15" s="642"/>
    </row>
    <row r="16" spans="1:14" x14ac:dyDescent="0.2">
      <c r="A16" s="350"/>
      <c r="B16" s="372" t="s">
        <v>205</v>
      </c>
      <c r="C16" s="350"/>
      <c r="D16" s="373" t="s">
        <v>814</v>
      </c>
      <c r="E16" s="350"/>
      <c r="F16" s="350"/>
      <c r="G16" s="350"/>
      <c r="H16" s="359"/>
      <c r="I16" s="372" t="s">
        <v>21</v>
      </c>
      <c r="J16" s="373"/>
      <c r="K16" s="373" t="s">
        <v>786</v>
      </c>
      <c r="L16" s="374"/>
      <c r="M16" s="642"/>
      <c r="N16" s="642"/>
    </row>
    <row r="17" spans="1:14" x14ac:dyDescent="0.2">
      <c r="A17" s="350"/>
      <c r="B17" s="372" t="s">
        <v>22</v>
      </c>
      <c r="C17" s="350"/>
      <c r="D17" s="373" t="s">
        <v>783</v>
      </c>
      <c r="E17" s="350"/>
      <c r="F17" s="350"/>
      <c r="G17" s="350"/>
      <c r="H17" s="359"/>
      <c r="I17" s="372" t="s">
        <v>27</v>
      </c>
      <c r="J17" s="373"/>
      <c r="K17" s="373" t="s">
        <v>787</v>
      </c>
      <c r="L17" s="374"/>
      <c r="M17" s="642"/>
      <c r="N17" s="642"/>
    </row>
    <row r="18" spans="1:14" x14ac:dyDescent="0.2">
      <c r="A18" s="350"/>
      <c r="B18" s="372" t="s">
        <v>732</v>
      </c>
      <c r="C18" s="350"/>
      <c r="D18" s="373" t="s">
        <v>762</v>
      </c>
      <c r="E18" s="350"/>
      <c r="F18" s="350"/>
      <c r="G18" s="350"/>
      <c r="H18" s="359"/>
      <c r="I18" s="372" t="s">
        <v>24</v>
      </c>
      <c r="J18" s="373"/>
      <c r="K18" s="373" t="s">
        <v>788</v>
      </c>
      <c r="L18" s="374"/>
      <c r="M18" s="642"/>
      <c r="N18" s="642"/>
    </row>
    <row r="19" spans="1:14" x14ac:dyDescent="0.2">
      <c r="A19" s="350"/>
      <c r="B19" s="372" t="s">
        <v>208</v>
      </c>
      <c r="C19" s="350"/>
      <c r="D19" s="373" t="s">
        <v>784</v>
      </c>
      <c r="E19" s="350"/>
      <c r="F19" s="350"/>
      <c r="G19" s="350"/>
      <c r="H19" s="359"/>
      <c r="I19" s="372" t="s">
        <v>29</v>
      </c>
      <c r="J19" s="373"/>
      <c r="K19" s="373" t="s">
        <v>789</v>
      </c>
      <c r="L19" s="374"/>
      <c r="M19" s="642"/>
      <c r="N19" s="642"/>
    </row>
    <row r="20" spans="1:14" x14ac:dyDescent="0.2">
      <c r="A20" s="350"/>
      <c r="B20" s="369"/>
      <c r="C20" s="369"/>
      <c r="D20" s="369"/>
      <c r="E20" s="369"/>
      <c r="F20" s="369"/>
      <c r="G20" s="369"/>
      <c r="H20" s="369"/>
      <c r="I20" s="369"/>
      <c r="J20" s="369"/>
      <c r="K20" s="377"/>
      <c r="L20" s="370"/>
      <c r="M20" s="641"/>
      <c r="N20" s="641"/>
    </row>
    <row r="21" spans="1:14" x14ac:dyDescent="0.2">
      <c r="A21" s="350"/>
      <c r="B21" s="378" t="s">
        <v>44</v>
      </c>
      <c r="C21" s="350"/>
      <c r="D21" s="350"/>
      <c r="E21" s="350"/>
      <c r="F21" s="350"/>
      <c r="G21" s="350"/>
      <c r="H21" s="350"/>
      <c r="I21" s="350"/>
      <c r="J21" s="350"/>
      <c r="K21" s="351"/>
      <c r="L21" s="351"/>
      <c r="M21" s="628"/>
      <c r="N21" s="629"/>
    </row>
    <row r="22" spans="1:14" x14ac:dyDescent="0.2">
      <c r="A22" s="350"/>
      <c r="B22" s="373" t="s">
        <v>45</v>
      </c>
      <c r="C22" s="350"/>
      <c r="D22" s="350"/>
      <c r="E22" s="350"/>
      <c r="F22" s="350"/>
      <c r="G22" s="350"/>
      <c r="H22" s="350"/>
      <c r="I22" s="350"/>
      <c r="J22" s="350"/>
      <c r="K22" s="351"/>
      <c r="L22" s="351"/>
      <c r="M22" s="628"/>
      <c r="N22" s="629"/>
    </row>
    <row r="23" spans="1:14" ht="6" customHeight="1" x14ac:dyDescent="0.2">
      <c r="A23" s="350"/>
      <c r="B23" s="373"/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ht="26.25" customHeight="1" x14ac:dyDescent="0.2">
      <c r="A24" s="350"/>
      <c r="B24" s="381" t="s">
        <v>46</v>
      </c>
      <c r="C24" s="362"/>
      <c r="D24" s="362"/>
      <c r="E24" s="362"/>
      <c r="F24" s="362"/>
      <c r="G24" s="362"/>
      <c r="H24" s="643"/>
      <c r="I24" s="721"/>
      <c r="J24" s="364" t="s">
        <v>810</v>
      </c>
      <c r="K24" s="388"/>
      <c r="L24" s="364" t="s">
        <v>47</v>
      </c>
      <c r="M24" s="722" t="s">
        <v>455</v>
      </c>
      <c r="N24" s="637" t="s">
        <v>5</v>
      </c>
    </row>
    <row r="25" spans="1:14" ht="7.5" customHeight="1" x14ac:dyDescent="0.2">
      <c r="A25" s="350"/>
      <c r="B25" s="385"/>
      <c r="C25" s="386"/>
      <c r="D25" s="386"/>
      <c r="E25" s="386"/>
      <c r="F25" s="386"/>
      <c r="G25" s="386"/>
      <c r="H25" s="461"/>
      <c r="I25" s="387"/>
      <c r="J25" s="431"/>
      <c r="K25" s="388"/>
      <c r="L25" s="387"/>
      <c r="M25" s="644"/>
      <c r="N25" s="644"/>
    </row>
    <row r="26" spans="1:14" ht="12.75" customHeight="1" x14ac:dyDescent="0.2">
      <c r="A26" s="350"/>
      <c r="B26" s="372" t="s">
        <v>296</v>
      </c>
      <c r="C26" s="350"/>
      <c r="D26" s="350"/>
      <c r="E26" s="350"/>
      <c r="F26" s="350"/>
      <c r="G26" s="350"/>
      <c r="H26" s="461"/>
      <c r="I26" s="431"/>
      <c r="J26" s="431"/>
      <c r="K26" s="388"/>
      <c r="L26" s="431"/>
      <c r="M26" s="650"/>
      <c r="N26" s="650"/>
    </row>
    <row r="27" spans="1:14" ht="12.75" customHeight="1" x14ac:dyDescent="0.2">
      <c r="A27" s="350"/>
      <c r="B27" s="649"/>
      <c r="C27" s="369" t="s">
        <v>61</v>
      </c>
      <c r="D27" s="350"/>
      <c r="E27" s="350"/>
      <c r="F27" s="350"/>
      <c r="G27" s="350"/>
      <c r="H27" s="461"/>
      <c r="I27" s="431"/>
      <c r="J27" s="431"/>
      <c r="K27" s="388"/>
      <c r="L27" s="431"/>
      <c r="M27" s="650"/>
      <c r="N27" s="650"/>
    </row>
    <row r="28" spans="1:14" ht="12.75" customHeight="1" x14ac:dyDescent="0.2">
      <c r="A28" s="350"/>
      <c r="B28" s="649"/>
      <c r="C28" s="1439" t="s">
        <v>773</v>
      </c>
      <c r="D28" s="1439"/>
      <c r="E28" s="1439"/>
      <c r="F28" s="1439"/>
      <c r="G28" s="1439"/>
      <c r="H28" s="1439"/>
      <c r="I28" s="1439"/>
      <c r="J28" s="510" t="s">
        <v>51</v>
      </c>
      <c r="K28" s="388"/>
      <c r="L28" s="505"/>
      <c r="M28" s="711" t="s">
        <v>52</v>
      </c>
      <c r="N28" s="711" t="s">
        <v>52</v>
      </c>
    </row>
    <row r="29" spans="1:14" ht="12.75" customHeight="1" x14ac:dyDescent="0.2">
      <c r="A29" s="350"/>
      <c r="B29" s="649"/>
      <c r="C29" s="1439" t="s">
        <v>1113</v>
      </c>
      <c r="D29" s="1439"/>
      <c r="E29" s="1439"/>
      <c r="F29" s="1439"/>
      <c r="G29" s="1439"/>
      <c r="H29" s="1439"/>
      <c r="I29" s="1439"/>
      <c r="J29" s="510" t="s">
        <v>51</v>
      </c>
      <c r="K29" s="388"/>
      <c r="L29" s="505"/>
      <c r="M29" s="711">
        <v>0</v>
      </c>
      <c r="N29" s="711">
        <v>0</v>
      </c>
    </row>
    <row r="30" spans="1:14" ht="12.75" customHeight="1" x14ac:dyDescent="0.2">
      <c r="A30" s="350"/>
      <c r="B30" s="649"/>
      <c r="C30" s="1439" t="s">
        <v>1114</v>
      </c>
      <c r="D30" s="1439"/>
      <c r="E30" s="1439"/>
      <c r="F30" s="1439"/>
      <c r="G30" s="1439"/>
      <c r="H30" s="1439"/>
      <c r="I30" s="1439"/>
      <c r="J30" s="510" t="s">
        <v>51</v>
      </c>
      <c r="K30" s="388"/>
      <c r="L30" s="505"/>
      <c r="M30" s="711">
        <f>N30*0.8</f>
        <v>321.60000000000002</v>
      </c>
      <c r="N30" s="711">
        <v>402</v>
      </c>
    </row>
    <row r="31" spans="1:14" ht="12.75" customHeight="1" x14ac:dyDescent="0.2">
      <c r="A31" s="350"/>
      <c r="B31" s="649"/>
      <c r="C31" s="1447"/>
      <c r="D31" s="1447"/>
      <c r="E31" s="1447"/>
      <c r="F31" s="1447"/>
      <c r="G31" s="1447"/>
      <c r="H31" s="1447"/>
      <c r="I31" s="1447"/>
      <c r="J31" s="604"/>
      <c r="K31" s="388"/>
      <c r="L31" s="502"/>
      <c r="M31" s="712"/>
      <c r="N31" s="712"/>
    </row>
    <row r="32" spans="1:14" ht="12.75" customHeight="1" x14ac:dyDescent="0.2">
      <c r="A32" s="350"/>
      <c r="B32" s="649"/>
      <c r="C32" s="1448" t="s">
        <v>65</v>
      </c>
      <c r="D32" s="1448"/>
      <c r="E32" s="1448"/>
      <c r="F32" s="1448"/>
      <c r="G32" s="1448"/>
      <c r="H32" s="1448"/>
      <c r="I32" s="1448"/>
      <c r="J32" s="604"/>
      <c r="K32" s="388"/>
      <c r="L32" s="502"/>
      <c r="M32" s="712"/>
      <c r="N32" s="712"/>
    </row>
    <row r="33" spans="1:14" ht="12.75" customHeight="1" x14ac:dyDescent="0.2">
      <c r="A33" s="350"/>
      <c r="B33" s="649"/>
      <c r="C33" s="1439" t="s">
        <v>64</v>
      </c>
      <c r="D33" s="1439"/>
      <c r="E33" s="1439"/>
      <c r="F33" s="1439"/>
      <c r="G33" s="1439"/>
      <c r="H33" s="1439"/>
      <c r="I33" s="1439"/>
      <c r="J33" s="510" t="s">
        <v>51</v>
      </c>
      <c r="K33" s="388"/>
      <c r="L33" s="505"/>
      <c r="M33" s="711" t="s">
        <v>52</v>
      </c>
      <c r="N33" s="711" t="s">
        <v>52</v>
      </c>
    </row>
    <row r="34" spans="1:14" ht="12.75" customHeight="1" x14ac:dyDescent="0.2">
      <c r="A34" s="350"/>
      <c r="B34" s="649"/>
      <c r="C34" s="603"/>
      <c r="D34" s="603"/>
      <c r="E34" s="603"/>
      <c r="F34" s="603"/>
      <c r="G34" s="603"/>
      <c r="H34" s="702"/>
      <c r="I34" s="703"/>
      <c r="J34" s="431"/>
      <c r="K34" s="388"/>
      <c r="L34" s="431"/>
      <c r="M34" s="715"/>
      <c r="N34" s="715"/>
    </row>
    <row r="35" spans="1:14" x14ac:dyDescent="0.2">
      <c r="A35" s="350"/>
      <c r="B35" s="372" t="s">
        <v>48</v>
      </c>
      <c r="C35" s="603"/>
      <c r="D35" s="603"/>
      <c r="E35" s="603"/>
      <c r="F35" s="603"/>
      <c r="G35" s="603"/>
      <c r="H35" s="603"/>
      <c r="I35" s="603"/>
      <c r="J35" s="350"/>
      <c r="K35" s="351"/>
      <c r="L35" s="351"/>
      <c r="M35" s="709"/>
      <c r="N35" s="716"/>
    </row>
    <row r="36" spans="1:14" x14ac:dyDescent="0.2">
      <c r="A36" s="350"/>
      <c r="B36" s="378"/>
      <c r="C36" s="671" t="s">
        <v>767</v>
      </c>
      <c r="D36" s="603"/>
      <c r="E36" s="603"/>
      <c r="F36" s="603"/>
      <c r="G36" s="603"/>
      <c r="H36" s="604"/>
      <c r="I36" s="604"/>
      <c r="J36" s="594"/>
      <c r="K36" s="351"/>
      <c r="L36" s="351"/>
      <c r="M36" s="709"/>
      <c r="N36" s="709"/>
    </row>
    <row r="37" spans="1:14" x14ac:dyDescent="0.2">
      <c r="A37" s="350"/>
      <c r="B37" s="378"/>
      <c r="C37" s="1375" t="s">
        <v>791</v>
      </c>
      <c r="D37" s="1375"/>
      <c r="E37" s="1375"/>
      <c r="F37" s="1375"/>
      <c r="G37" s="1375"/>
      <c r="H37" s="1375"/>
      <c r="I37" s="1375"/>
      <c r="J37" s="510" t="s">
        <v>51</v>
      </c>
      <c r="K37" s="351"/>
      <c r="L37" s="496">
        <v>600499</v>
      </c>
      <c r="M37" s="708" t="s">
        <v>52</v>
      </c>
      <c r="N37" s="708" t="s">
        <v>52</v>
      </c>
    </row>
    <row r="38" spans="1:14" x14ac:dyDescent="0.2">
      <c r="A38" s="350"/>
      <c r="B38" s="389"/>
      <c r="C38" s="1375" t="s">
        <v>1115</v>
      </c>
      <c r="D38" s="1375"/>
      <c r="E38" s="1375"/>
      <c r="F38" s="1375"/>
      <c r="G38" s="1375"/>
      <c r="H38" s="1375"/>
      <c r="I38" s="1375"/>
      <c r="J38" s="510" t="s">
        <v>51</v>
      </c>
      <c r="K38" s="502"/>
      <c r="L38" s="505">
        <v>636602</v>
      </c>
      <c r="M38" s="711">
        <f>N38*0.8</f>
        <v>620.80000000000007</v>
      </c>
      <c r="N38" s="711">
        <v>776</v>
      </c>
    </row>
    <row r="39" spans="1:14" x14ac:dyDescent="0.2">
      <c r="A39" s="350"/>
      <c r="B39" s="389"/>
      <c r="C39" s="672"/>
      <c r="D39" s="672"/>
      <c r="E39" s="672"/>
      <c r="F39" s="672"/>
      <c r="G39" s="672"/>
      <c r="H39" s="672"/>
      <c r="I39" s="672"/>
      <c r="J39" s="604"/>
      <c r="K39" s="502"/>
      <c r="L39" s="502"/>
      <c r="M39" s="712"/>
      <c r="N39" s="712"/>
    </row>
    <row r="40" spans="1:14" x14ac:dyDescent="0.2">
      <c r="A40" s="350"/>
      <c r="B40" s="372" t="s">
        <v>795</v>
      </c>
      <c r="C40" s="672"/>
      <c r="D40" s="672"/>
      <c r="E40" s="672"/>
      <c r="F40" s="672"/>
      <c r="G40" s="672"/>
      <c r="H40" s="672"/>
      <c r="I40" s="672"/>
      <c r="J40" s="604"/>
      <c r="K40" s="502"/>
      <c r="L40" s="502"/>
      <c r="M40" s="712"/>
      <c r="N40" s="712"/>
    </row>
    <row r="41" spans="1:14" x14ac:dyDescent="0.2">
      <c r="A41" s="350"/>
      <c r="B41" s="389"/>
      <c r="C41" s="1375" t="s">
        <v>267</v>
      </c>
      <c r="D41" s="1375"/>
      <c r="E41" s="1375"/>
      <c r="F41" s="1375"/>
      <c r="G41" s="1375"/>
      <c r="H41" s="1375"/>
      <c r="I41" s="1375"/>
      <c r="J41" s="510" t="s">
        <v>51</v>
      </c>
      <c r="K41" s="502"/>
      <c r="L41" s="505">
        <v>600456</v>
      </c>
      <c r="M41" s="711" t="s">
        <v>52</v>
      </c>
      <c r="N41" s="711" t="s">
        <v>52</v>
      </c>
    </row>
    <row r="42" spans="1:14" x14ac:dyDescent="0.2">
      <c r="A42" s="350"/>
      <c r="B42" s="373"/>
      <c r="C42" s="665"/>
      <c r="D42" s="603"/>
      <c r="E42" s="603"/>
      <c r="F42" s="603"/>
      <c r="G42" s="603"/>
      <c r="H42" s="604"/>
      <c r="I42" s="604"/>
      <c r="J42" s="604"/>
      <c r="K42" s="502"/>
      <c r="L42" s="502"/>
      <c r="M42" s="712"/>
      <c r="N42" s="712"/>
    </row>
    <row r="43" spans="1:14" x14ac:dyDescent="0.2">
      <c r="A43" s="350"/>
      <c r="B43" s="394" t="s">
        <v>99</v>
      </c>
      <c r="C43" s="678"/>
      <c r="D43" s="678"/>
      <c r="E43" s="678"/>
      <c r="F43" s="678"/>
      <c r="G43" s="678"/>
      <c r="H43" s="678"/>
      <c r="I43" s="678"/>
      <c r="J43" s="678"/>
      <c r="K43" s="534"/>
      <c r="L43" s="534"/>
      <c r="M43" s="717"/>
      <c r="N43" s="718"/>
    </row>
    <row r="44" spans="1:14" x14ac:dyDescent="0.2">
      <c r="A44" s="350"/>
      <c r="B44" s="373"/>
      <c r="C44" s="1312" t="s">
        <v>1097</v>
      </c>
      <c r="D44" s="1312"/>
      <c r="E44" s="1312"/>
      <c r="F44" s="1312"/>
      <c r="G44" s="1312"/>
      <c r="H44" s="1312"/>
      <c r="I44" s="1312"/>
      <c r="J44" s="510" t="s">
        <v>51</v>
      </c>
      <c r="K44" s="502"/>
      <c r="L44" s="505" t="s">
        <v>528</v>
      </c>
      <c r="M44" s="708" t="s">
        <v>52</v>
      </c>
      <c r="N44" s="708" t="s">
        <v>52</v>
      </c>
    </row>
    <row r="45" spans="1:14" x14ac:dyDescent="0.2">
      <c r="A45" s="350"/>
      <c r="B45" s="389"/>
      <c r="C45" s="1312" t="s">
        <v>1116</v>
      </c>
      <c r="D45" s="1312"/>
      <c r="E45" s="1312"/>
      <c r="F45" s="1312"/>
      <c r="G45" s="1312"/>
      <c r="H45" s="1312"/>
      <c r="I45" s="1312"/>
      <c r="J45" s="510" t="s">
        <v>51</v>
      </c>
      <c r="K45" s="502"/>
      <c r="L45" s="505">
        <v>605559</v>
      </c>
      <c r="M45" s="711">
        <f>N45*0.8</f>
        <v>308.8</v>
      </c>
      <c r="N45" s="711">
        <v>386</v>
      </c>
    </row>
    <row r="46" spans="1:14" x14ac:dyDescent="0.2">
      <c r="A46" s="350"/>
      <c r="B46" s="389"/>
      <c r="C46" s="1312" t="s">
        <v>815</v>
      </c>
      <c r="D46" s="1312"/>
      <c r="E46" s="1312"/>
      <c r="F46" s="1312"/>
      <c r="G46" s="1312"/>
      <c r="H46" s="1312"/>
      <c r="I46" s="1312"/>
      <c r="J46" s="510" t="s">
        <v>51</v>
      </c>
      <c r="K46" s="502"/>
      <c r="L46" s="505"/>
      <c r="M46" s="711" t="s">
        <v>52</v>
      </c>
      <c r="N46" s="711" t="s">
        <v>52</v>
      </c>
    </row>
    <row r="47" spans="1:14" x14ac:dyDescent="0.2">
      <c r="A47" s="350"/>
      <c r="B47" s="389"/>
      <c r="C47" s="1312" t="s">
        <v>770</v>
      </c>
      <c r="D47" s="1312"/>
      <c r="E47" s="1312"/>
      <c r="F47" s="1312"/>
      <c r="G47" s="1312"/>
      <c r="H47" s="1312"/>
      <c r="I47" s="1312"/>
      <c r="J47" s="510" t="s">
        <v>51</v>
      </c>
      <c r="K47" s="502"/>
      <c r="L47" s="505"/>
      <c r="M47" s="711" t="s">
        <v>52</v>
      </c>
      <c r="N47" s="711" t="s">
        <v>52</v>
      </c>
    </row>
    <row r="48" spans="1:14" x14ac:dyDescent="0.2">
      <c r="A48" s="350"/>
      <c r="B48" s="389"/>
      <c r="C48" s="1312" t="s">
        <v>92</v>
      </c>
      <c r="D48" s="1312"/>
      <c r="E48" s="1312"/>
      <c r="F48" s="1312"/>
      <c r="G48" s="1312"/>
      <c r="H48" s="1312"/>
      <c r="I48" s="1312"/>
      <c r="J48" s="510" t="s">
        <v>51</v>
      </c>
      <c r="K48" s="502"/>
      <c r="L48" s="505"/>
      <c r="M48" s="708" t="s">
        <v>52</v>
      </c>
      <c r="N48" s="708" t="s">
        <v>52</v>
      </c>
    </row>
    <row r="49" spans="1:14" x14ac:dyDescent="0.2">
      <c r="A49" s="350"/>
      <c r="B49" s="389"/>
      <c r="C49" s="1312" t="s">
        <v>226</v>
      </c>
      <c r="D49" s="1312"/>
      <c r="E49" s="1312"/>
      <c r="F49" s="1312"/>
      <c r="G49" s="1312"/>
      <c r="H49" s="1312"/>
      <c r="I49" s="1312"/>
      <c r="J49" s="510" t="s">
        <v>51</v>
      </c>
      <c r="K49" s="502"/>
      <c r="L49" s="505"/>
      <c r="M49" s="708" t="s">
        <v>52</v>
      </c>
      <c r="N49" s="708" t="s">
        <v>52</v>
      </c>
    </row>
    <row r="50" spans="1:14" x14ac:dyDescent="0.2">
      <c r="A50" s="350"/>
      <c r="B50" s="389"/>
      <c r="C50" s="1312" t="s">
        <v>1117</v>
      </c>
      <c r="D50" s="1312"/>
      <c r="E50" s="1312"/>
      <c r="F50" s="1312"/>
      <c r="G50" s="1312"/>
      <c r="H50" s="1312"/>
      <c r="I50" s="1312"/>
      <c r="J50" s="510" t="s">
        <v>51</v>
      </c>
      <c r="K50" s="502"/>
      <c r="L50" s="505" t="s">
        <v>528</v>
      </c>
      <c r="M50" s="711" t="s">
        <v>52</v>
      </c>
      <c r="N50" s="711" t="s">
        <v>52</v>
      </c>
    </row>
    <row r="51" spans="1:14" x14ac:dyDescent="0.2">
      <c r="A51" s="350"/>
      <c r="B51" s="389"/>
      <c r="C51" s="1312" t="s">
        <v>1099</v>
      </c>
      <c r="D51" s="1312"/>
      <c r="E51" s="1312"/>
      <c r="F51" s="1312"/>
      <c r="G51" s="1312"/>
      <c r="H51" s="1312"/>
      <c r="I51" s="1312"/>
      <c r="J51" s="510" t="s">
        <v>51</v>
      </c>
      <c r="K51" s="502"/>
      <c r="L51" s="505">
        <v>602445</v>
      </c>
      <c r="M51" s="711">
        <f>N51*0.8</f>
        <v>72</v>
      </c>
      <c r="N51" s="711">
        <v>90</v>
      </c>
    </row>
    <row r="52" spans="1:14" x14ac:dyDescent="0.2">
      <c r="A52" s="350"/>
      <c r="B52" s="389"/>
      <c r="C52" s="1366" t="s">
        <v>1118</v>
      </c>
      <c r="D52" s="1388"/>
      <c r="E52" s="1388"/>
      <c r="F52" s="1388"/>
      <c r="G52" s="1388"/>
      <c r="H52" s="1388"/>
      <c r="I52" s="1389"/>
      <c r="J52" s="510" t="s">
        <v>51</v>
      </c>
      <c r="K52" s="502"/>
      <c r="L52" s="505">
        <v>601654</v>
      </c>
      <c r="M52" s="711">
        <f>N52*0.8</f>
        <v>294.40000000000003</v>
      </c>
      <c r="N52" s="711">
        <v>368</v>
      </c>
    </row>
    <row r="53" spans="1:14" x14ac:dyDescent="0.2">
      <c r="A53" s="350"/>
      <c r="B53" s="389"/>
      <c r="C53" s="1366" t="s">
        <v>86</v>
      </c>
      <c r="D53" s="1388"/>
      <c r="E53" s="1388"/>
      <c r="F53" s="1388"/>
      <c r="G53" s="1388"/>
      <c r="H53" s="1388"/>
      <c r="I53" s="1389"/>
      <c r="J53" s="510" t="s">
        <v>51</v>
      </c>
      <c r="K53" s="502"/>
      <c r="L53" s="505"/>
      <c r="M53" s="711" t="s">
        <v>52</v>
      </c>
      <c r="N53" s="711" t="s">
        <v>52</v>
      </c>
    </row>
    <row r="54" spans="1:14" x14ac:dyDescent="0.2">
      <c r="A54" s="350"/>
      <c r="B54" s="389"/>
      <c r="C54" s="1366" t="s">
        <v>266</v>
      </c>
      <c r="D54" s="1388"/>
      <c r="E54" s="1388"/>
      <c r="F54" s="1388"/>
      <c r="G54" s="1388"/>
      <c r="H54" s="1388"/>
      <c r="I54" s="1389"/>
      <c r="J54" s="510" t="s">
        <v>51</v>
      </c>
      <c r="K54" s="502"/>
      <c r="L54" s="505"/>
      <c r="M54" s="711" t="s">
        <v>52</v>
      </c>
      <c r="N54" s="711" t="s">
        <v>52</v>
      </c>
    </row>
    <row r="55" spans="1:14" x14ac:dyDescent="0.2">
      <c r="A55" s="350"/>
      <c r="B55" s="389"/>
      <c r="C55" s="1366" t="s">
        <v>249</v>
      </c>
      <c r="D55" s="1388"/>
      <c r="E55" s="1388"/>
      <c r="F55" s="1388"/>
      <c r="G55" s="1388"/>
      <c r="H55" s="1388"/>
      <c r="I55" s="1389"/>
      <c r="J55" s="510" t="s">
        <v>51</v>
      </c>
      <c r="K55" s="502"/>
      <c r="L55" s="505">
        <v>630638</v>
      </c>
      <c r="M55" s="711">
        <f>N55*0.8</f>
        <v>44.800000000000004</v>
      </c>
      <c r="N55" s="711">
        <v>56</v>
      </c>
    </row>
    <row r="56" spans="1:14" x14ac:dyDescent="0.2">
      <c r="A56" s="350"/>
      <c r="B56" s="389"/>
      <c r="C56" s="602"/>
      <c r="D56" s="603"/>
      <c r="E56" s="603"/>
      <c r="F56" s="603"/>
      <c r="G56" s="603"/>
      <c r="H56" s="604"/>
      <c r="I56" s="604"/>
      <c r="J56" s="604"/>
      <c r="K56" s="502"/>
      <c r="L56" s="502"/>
      <c r="M56" s="712"/>
      <c r="N56" s="712"/>
    </row>
    <row r="57" spans="1:14" x14ac:dyDescent="0.2">
      <c r="A57" s="350"/>
      <c r="B57" s="394" t="s">
        <v>317</v>
      </c>
      <c r="C57" s="678"/>
      <c r="D57" s="678"/>
      <c r="E57" s="678"/>
      <c r="F57" s="678"/>
      <c r="G57" s="678"/>
      <c r="H57" s="678"/>
      <c r="I57" s="678"/>
      <c r="J57" s="678"/>
      <c r="K57" s="534"/>
      <c r="L57" s="534"/>
      <c r="M57" s="717"/>
      <c r="N57" s="718"/>
    </row>
    <row r="58" spans="1:14" x14ac:dyDescent="0.2">
      <c r="A58" s="350"/>
      <c r="B58" s="389"/>
      <c r="C58" s="1312" t="s">
        <v>1120</v>
      </c>
      <c r="D58" s="1312"/>
      <c r="E58" s="1312"/>
      <c r="F58" s="1312"/>
      <c r="G58" s="1312"/>
      <c r="H58" s="1312"/>
      <c r="I58" s="1312"/>
      <c r="J58" s="510" t="s">
        <v>51</v>
      </c>
      <c r="K58" s="502"/>
      <c r="L58" s="505">
        <v>601927</v>
      </c>
      <c r="M58" s="711">
        <f>N58*0.8</f>
        <v>172</v>
      </c>
      <c r="N58" s="711">
        <v>215</v>
      </c>
    </row>
    <row r="59" spans="1:14" x14ac:dyDescent="0.2">
      <c r="A59" s="350"/>
      <c r="B59" s="373"/>
      <c r="C59" s="1312" t="s">
        <v>1119</v>
      </c>
      <c r="D59" s="1312"/>
      <c r="E59" s="1312"/>
      <c r="F59" s="1312"/>
      <c r="G59" s="1312"/>
      <c r="H59" s="1312"/>
      <c r="I59" s="1312"/>
      <c r="J59" s="510" t="s">
        <v>51</v>
      </c>
      <c r="K59" s="502"/>
      <c r="L59" s="505">
        <v>602133</v>
      </c>
      <c r="M59" s="711">
        <f>N59*0.8</f>
        <v>145.6</v>
      </c>
      <c r="N59" s="711">
        <v>182</v>
      </c>
    </row>
    <row r="60" spans="1:14" x14ac:dyDescent="0.2">
      <c r="A60" s="350"/>
      <c r="B60" s="373"/>
      <c r="C60" s="602"/>
      <c r="D60" s="603"/>
      <c r="E60" s="666"/>
      <c r="F60" s="603"/>
      <c r="G60" s="603"/>
      <c r="H60" s="603"/>
      <c r="I60" s="604"/>
      <c r="J60" s="604"/>
      <c r="K60" s="502"/>
      <c r="L60" s="659"/>
      <c r="M60" s="712"/>
      <c r="N60" s="712"/>
    </row>
    <row r="61" spans="1:14" x14ac:dyDescent="0.2">
      <c r="A61" s="350"/>
      <c r="B61" s="394" t="s">
        <v>81</v>
      </c>
      <c r="C61" s="678"/>
      <c r="D61" s="678"/>
      <c r="E61" s="678"/>
      <c r="F61" s="678"/>
      <c r="G61" s="678"/>
      <c r="H61" s="678"/>
      <c r="I61" s="678"/>
      <c r="J61" s="678"/>
      <c r="K61" s="534"/>
      <c r="L61" s="534"/>
      <c r="M61" s="717"/>
      <c r="N61" s="718"/>
    </row>
    <row r="62" spans="1:14" x14ac:dyDescent="0.2">
      <c r="A62" s="350"/>
      <c r="B62" s="389"/>
      <c r="C62" s="1312" t="s">
        <v>318</v>
      </c>
      <c r="D62" s="1312"/>
      <c r="E62" s="1312"/>
      <c r="F62" s="1312"/>
      <c r="G62" s="1312"/>
      <c r="H62" s="1312"/>
      <c r="I62" s="1312"/>
      <c r="J62" s="510" t="s">
        <v>51</v>
      </c>
      <c r="K62" s="502"/>
      <c r="L62" s="505">
        <v>601228</v>
      </c>
      <c r="M62" s="711">
        <f>N62*0.8</f>
        <v>98.4</v>
      </c>
      <c r="N62" s="711">
        <v>123</v>
      </c>
    </row>
    <row r="63" spans="1:14" x14ac:dyDescent="0.2">
      <c r="A63" s="350"/>
      <c r="B63" s="373"/>
      <c r="C63" s="1312" t="s">
        <v>319</v>
      </c>
      <c r="D63" s="1312"/>
      <c r="E63" s="1312"/>
      <c r="F63" s="1312"/>
      <c r="G63" s="1312"/>
      <c r="H63" s="1312"/>
      <c r="I63" s="1312"/>
      <c r="J63" s="510" t="s">
        <v>51</v>
      </c>
      <c r="K63" s="502"/>
      <c r="L63" s="505">
        <v>601229</v>
      </c>
      <c r="M63" s="711">
        <f>N63*0.8</f>
        <v>98.4</v>
      </c>
      <c r="N63" s="711">
        <v>123</v>
      </c>
    </row>
    <row r="64" spans="1:14" x14ac:dyDescent="0.2">
      <c r="A64" s="350"/>
      <c r="B64" s="373"/>
      <c r="C64" s="1312" t="s">
        <v>796</v>
      </c>
      <c r="D64" s="1312"/>
      <c r="E64" s="1312"/>
      <c r="F64" s="1312"/>
      <c r="G64" s="1312"/>
      <c r="H64" s="1312"/>
      <c r="I64" s="1312"/>
      <c r="J64" s="510" t="s">
        <v>51</v>
      </c>
      <c r="K64" s="502"/>
      <c r="L64" s="505">
        <v>602486</v>
      </c>
      <c r="M64" s="711">
        <f>N64*0.8</f>
        <v>254.4</v>
      </c>
      <c r="N64" s="711">
        <v>318</v>
      </c>
    </row>
    <row r="65" spans="1:18" s="425" customFormat="1" x14ac:dyDescent="0.2">
      <c r="A65" s="350"/>
      <c r="B65" s="373"/>
      <c r="C65" s="1209"/>
      <c r="D65" s="1209"/>
      <c r="E65" s="1209"/>
      <c r="F65" s="1209"/>
      <c r="G65" s="1209"/>
      <c r="H65" s="1209"/>
      <c r="I65" s="1209"/>
      <c r="J65" s="604"/>
      <c r="K65" s="502"/>
      <c r="L65" s="502"/>
      <c r="M65" s="712"/>
      <c r="N65" s="712"/>
    </row>
    <row r="66" spans="1:18" ht="26.25" customHeight="1" x14ac:dyDescent="0.2">
      <c r="A66" s="350"/>
      <c r="B66" s="1444" t="s">
        <v>857</v>
      </c>
      <c r="C66" s="1445"/>
      <c r="D66" s="1445"/>
      <c r="E66" s="1445"/>
      <c r="F66" s="1445"/>
      <c r="G66" s="1445"/>
      <c r="H66" s="1445"/>
      <c r="I66" s="1446"/>
      <c r="J66" s="364" t="s">
        <v>810</v>
      </c>
      <c r="K66" s="388"/>
      <c r="L66" s="364" t="s">
        <v>47</v>
      </c>
      <c r="M66" s="637" t="s">
        <v>455</v>
      </c>
      <c r="N66" s="723" t="s">
        <v>5</v>
      </c>
    </row>
    <row r="67" spans="1:18" s="658" customFormat="1" ht="12.75" customHeight="1" x14ac:dyDescent="0.2">
      <c r="A67" s="603"/>
      <c r="B67" s="1449" t="s">
        <v>81</v>
      </c>
      <c r="C67" s="1449"/>
      <c r="D67" s="1449"/>
      <c r="E67" s="1449"/>
      <c r="F67" s="1449"/>
      <c r="G67" s="1449"/>
      <c r="H67" s="1449"/>
      <c r="I67" s="1450"/>
      <c r="J67" s="724"/>
      <c r="K67" s="503"/>
      <c r="L67" s="725"/>
      <c r="M67" s="726"/>
      <c r="N67" s="693"/>
    </row>
    <row r="68" spans="1:18" x14ac:dyDescent="0.2">
      <c r="A68" s="350"/>
      <c r="B68" s="373"/>
      <c r="C68" s="1312" t="s">
        <v>1121</v>
      </c>
      <c r="D68" s="1312"/>
      <c r="E68" s="1312"/>
      <c r="F68" s="1312"/>
      <c r="G68" s="1312"/>
      <c r="H68" s="1312"/>
      <c r="I68" s="1312"/>
      <c r="J68" s="613" t="s">
        <v>51</v>
      </c>
      <c r="K68" s="502"/>
      <c r="L68" s="621" t="s">
        <v>265</v>
      </c>
      <c r="M68" s="714">
        <f>N68*0.8</f>
        <v>726.40000000000009</v>
      </c>
      <c r="N68" s="714">
        <v>908</v>
      </c>
    </row>
    <row r="69" spans="1:18" x14ac:dyDescent="0.2">
      <c r="A69" s="350"/>
      <c r="B69" s="373"/>
      <c r="C69" s="1312" t="s">
        <v>797</v>
      </c>
      <c r="D69" s="1312"/>
      <c r="E69" s="1312"/>
      <c r="F69" s="1312"/>
      <c r="G69" s="1312"/>
      <c r="H69" s="1312"/>
      <c r="I69" s="1312"/>
      <c r="J69" s="510" t="s">
        <v>51</v>
      </c>
      <c r="K69" s="502"/>
      <c r="L69" s="505" t="s">
        <v>1100</v>
      </c>
      <c r="M69" s="711">
        <f>N69*0.8</f>
        <v>787.2</v>
      </c>
      <c r="N69" s="711">
        <v>984</v>
      </c>
    </row>
    <row r="70" spans="1:18" s="425" customFormat="1" x14ac:dyDescent="0.2">
      <c r="A70" s="350"/>
      <c r="B70" s="373"/>
      <c r="C70" s="1209"/>
      <c r="D70" s="1209"/>
      <c r="E70" s="1209"/>
      <c r="F70" s="1209"/>
      <c r="G70" s="1209"/>
      <c r="H70" s="1209"/>
      <c r="I70" s="1209"/>
      <c r="J70" s="604"/>
      <c r="K70" s="502"/>
      <c r="L70" s="502"/>
      <c r="M70" s="712"/>
      <c r="N70" s="712"/>
    </row>
    <row r="71" spans="1:18" s="425" customFormat="1" x14ac:dyDescent="0.2">
      <c r="A71" s="350"/>
      <c r="B71" s="372" t="s">
        <v>120</v>
      </c>
      <c r="C71" s="1091"/>
      <c r="D71" s="1091"/>
      <c r="E71" s="1091"/>
      <c r="F71" s="1091"/>
      <c r="G71" s="1091"/>
      <c r="H71" s="1091"/>
      <c r="I71" s="1091"/>
      <c r="J71" s="604"/>
      <c r="K71" s="502"/>
      <c r="L71" s="502"/>
      <c r="M71" s="712"/>
      <c r="N71" s="712"/>
    </row>
    <row r="72" spans="1:18" s="425" customFormat="1" x14ac:dyDescent="0.2">
      <c r="A72" s="350"/>
      <c r="B72" s="373"/>
      <c r="C72" s="1312" t="s">
        <v>798</v>
      </c>
      <c r="D72" s="1312"/>
      <c r="E72" s="1312"/>
      <c r="F72" s="1312"/>
      <c r="G72" s="1312"/>
      <c r="H72" s="1312"/>
      <c r="I72" s="1312"/>
      <c r="J72" s="510" t="s">
        <v>51</v>
      </c>
      <c r="K72" s="502"/>
      <c r="L72" s="505">
        <v>604862</v>
      </c>
      <c r="M72" s="711">
        <f>N72*0.8</f>
        <v>1731.2</v>
      </c>
      <c r="N72" s="711">
        <v>2164</v>
      </c>
      <c r="Q72" s="365"/>
      <c r="R72" s="353"/>
    </row>
    <row r="73" spans="1:18" s="425" customFormat="1" x14ac:dyDescent="0.2">
      <c r="A73" s="350"/>
      <c r="B73" s="373"/>
      <c r="C73" s="1312" t="s">
        <v>799</v>
      </c>
      <c r="D73" s="1312"/>
      <c r="E73" s="1312"/>
      <c r="F73" s="1312"/>
      <c r="G73" s="1312"/>
      <c r="H73" s="1312"/>
      <c r="I73" s="1312"/>
      <c r="J73" s="510" t="s">
        <v>51</v>
      </c>
      <c r="K73" s="502"/>
      <c r="L73" s="505">
        <v>604358</v>
      </c>
      <c r="M73" s="711">
        <f t="shared" ref="M73:M80" si="0">N73*0.8</f>
        <v>2602.4</v>
      </c>
      <c r="N73" s="711">
        <v>3253</v>
      </c>
      <c r="Q73" s="365"/>
      <c r="R73" s="353"/>
    </row>
    <row r="74" spans="1:18" s="425" customFormat="1" x14ac:dyDescent="0.2">
      <c r="A74" s="350"/>
      <c r="B74" s="373"/>
      <c r="C74" s="1312" t="s">
        <v>800</v>
      </c>
      <c r="D74" s="1312"/>
      <c r="E74" s="1312"/>
      <c r="F74" s="1312"/>
      <c r="G74" s="1312"/>
      <c r="H74" s="1312"/>
      <c r="I74" s="1312"/>
      <c r="J74" s="510" t="s">
        <v>51</v>
      </c>
      <c r="K74" s="502"/>
      <c r="L74" s="505">
        <v>621590</v>
      </c>
      <c r="M74" s="711">
        <f t="shared" si="0"/>
        <v>1731.2</v>
      </c>
      <c r="N74" s="711">
        <v>2164</v>
      </c>
      <c r="Q74" s="365"/>
      <c r="R74" s="353"/>
    </row>
    <row r="75" spans="1:18" s="425" customFormat="1" x14ac:dyDescent="0.2">
      <c r="A75" s="350"/>
      <c r="B75" s="373"/>
      <c r="C75" s="1312" t="s">
        <v>801</v>
      </c>
      <c r="D75" s="1312"/>
      <c r="E75" s="1312"/>
      <c r="F75" s="1312"/>
      <c r="G75" s="1312"/>
      <c r="H75" s="1312"/>
      <c r="I75" s="1312"/>
      <c r="J75" s="510" t="s">
        <v>51</v>
      </c>
      <c r="K75" s="502"/>
      <c r="L75" s="505">
        <v>612591</v>
      </c>
      <c r="M75" s="711">
        <f t="shared" si="0"/>
        <v>2602.4</v>
      </c>
      <c r="N75" s="711">
        <v>3253</v>
      </c>
      <c r="Q75" s="365"/>
      <c r="R75" s="353"/>
    </row>
    <row r="76" spans="1:18" s="425" customFormat="1" x14ac:dyDescent="0.2">
      <c r="A76" s="350"/>
      <c r="B76" s="373"/>
      <c r="C76" s="1312" t="s">
        <v>802</v>
      </c>
      <c r="D76" s="1312"/>
      <c r="E76" s="1312"/>
      <c r="F76" s="1312"/>
      <c r="G76" s="1312"/>
      <c r="H76" s="1312"/>
      <c r="I76" s="1312"/>
      <c r="J76" s="510" t="s">
        <v>51</v>
      </c>
      <c r="K76" s="502"/>
      <c r="L76" s="505">
        <v>602134</v>
      </c>
      <c r="M76" s="711">
        <f t="shared" si="0"/>
        <v>266.40000000000003</v>
      </c>
      <c r="N76" s="711">
        <v>333</v>
      </c>
    </row>
    <row r="77" spans="1:18" s="425" customFormat="1" x14ac:dyDescent="0.2">
      <c r="A77" s="350"/>
      <c r="B77" s="373"/>
      <c r="C77" s="1312" t="s">
        <v>803</v>
      </c>
      <c r="D77" s="1312"/>
      <c r="E77" s="1312"/>
      <c r="F77" s="1312"/>
      <c r="G77" s="1312"/>
      <c r="H77" s="1312"/>
      <c r="I77" s="1312"/>
      <c r="J77" s="510" t="s">
        <v>51</v>
      </c>
      <c r="K77" s="502"/>
      <c r="L77" s="505">
        <v>602332</v>
      </c>
      <c r="M77" s="711">
        <f t="shared" si="0"/>
        <v>990.40000000000009</v>
      </c>
      <c r="N77" s="711">
        <v>1238</v>
      </c>
    </row>
    <row r="78" spans="1:18" s="425" customFormat="1" x14ac:dyDescent="0.2">
      <c r="A78" s="350"/>
      <c r="B78" s="373"/>
      <c r="C78" s="1312" t="s">
        <v>1123</v>
      </c>
      <c r="D78" s="1312"/>
      <c r="E78" s="1312"/>
      <c r="F78" s="1312"/>
      <c r="G78" s="1312"/>
      <c r="H78" s="1312"/>
      <c r="I78" s="1312"/>
      <c r="J78" s="510" t="s">
        <v>51</v>
      </c>
      <c r="K78" s="502"/>
      <c r="L78" s="505">
        <v>602908</v>
      </c>
      <c r="M78" s="711">
        <f t="shared" si="0"/>
        <v>107.2</v>
      </c>
      <c r="N78" s="711">
        <v>134</v>
      </c>
    </row>
    <row r="79" spans="1:18" s="425" customFormat="1" x14ac:dyDescent="0.2">
      <c r="A79" s="350"/>
      <c r="B79" s="373"/>
      <c r="C79" s="1312" t="s">
        <v>1122</v>
      </c>
      <c r="D79" s="1312"/>
      <c r="E79" s="1312"/>
      <c r="F79" s="1312"/>
      <c r="G79" s="1312"/>
      <c r="H79" s="1312"/>
      <c r="I79" s="1312"/>
      <c r="J79" s="510" t="s">
        <v>51</v>
      </c>
      <c r="K79" s="502"/>
      <c r="L79" s="505" t="s">
        <v>268</v>
      </c>
      <c r="M79" s="711">
        <f t="shared" si="0"/>
        <v>124</v>
      </c>
      <c r="N79" s="711">
        <v>155</v>
      </c>
    </row>
    <row r="80" spans="1:18" s="425" customFormat="1" x14ac:dyDescent="0.2">
      <c r="A80" s="350"/>
      <c r="B80" s="373"/>
      <c r="C80" s="1312" t="s">
        <v>806</v>
      </c>
      <c r="D80" s="1312"/>
      <c r="E80" s="1312"/>
      <c r="F80" s="1312"/>
      <c r="G80" s="1312"/>
      <c r="H80" s="1312"/>
      <c r="I80" s="1312"/>
      <c r="J80" s="510" t="s">
        <v>51</v>
      </c>
      <c r="K80" s="502"/>
      <c r="L80" s="505">
        <v>602628</v>
      </c>
      <c r="M80" s="711">
        <f t="shared" si="0"/>
        <v>528.80000000000007</v>
      </c>
      <c r="N80" s="711">
        <v>661</v>
      </c>
    </row>
    <row r="81" spans="1:17" x14ac:dyDescent="0.2">
      <c r="A81" s="350"/>
      <c r="B81" s="350"/>
      <c r="C81" s="389"/>
      <c r="D81" s="350"/>
      <c r="E81" s="350"/>
      <c r="F81" s="350"/>
      <c r="G81" s="350"/>
      <c r="H81" s="350"/>
      <c r="I81" s="350"/>
      <c r="J81" s="350"/>
      <c r="K81" s="351"/>
      <c r="L81" s="351"/>
      <c r="M81" s="628"/>
      <c r="N81" s="629"/>
    </row>
    <row r="82" spans="1:17" ht="26.25" customHeight="1" x14ac:dyDescent="0.2">
      <c r="A82" s="350"/>
      <c r="B82" s="381" t="s">
        <v>399</v>
      </c>
      <c r="C82" s="362"/>
      <c r="D82" s="362"/>
      <c r="E82" s="362"/>
      <c r="F82" s="362"/>
      <c r="G82" s="362"/>
      <c r="H82" s="643"/>
      <c r="I82" s="721"/>
      <c r="J82" s="364" t="s">
        <v>810</v>
      </c>
      <c r="K82" s="388"/>
      <c r="L82" s="364" t="s">
        <v>47</v>
      </c>
      <c r="M82" s="722" t="s">
        <v>455</v>
      </c>
      <c r="N82" s="637" t="s">
        <v>5</v>
      </c>
    </row>
    <row r="83" spans="1:17" x14ac:dyDescent="0.2">
      <c r="A83" s="350"/>
      <c r="B83" s="359" t="s">
        <v>720</v>
      </c>
      <c r="C83" s="359"/>
      <c r="D83" s="359"/>
      <c r="E83" s="359"/>
      <c r="F83" s="359"/>
      <c r="G83" s="359"/>
      <c r="H83" s="457"/>
      <c r="I83" s="455"/>
      <c r="J83" s="455"/>
      <c r="K83" s="456"/>
      <c r="L83" s="456"/>
      <c r="M83" s="633"/>
      <c r="N83" s="657"/>
    </row>
    <row r="84" spans="1:17" x14ac:dyDescent="0.2">
      <c r="A84" s="350"/>
      <c r="B84" s="359"/>
      <c r="C84" s="1439" t="s">
        <v>912</v>
      </c>
      <c r="D84" s="1439"/>
      <c r="E84" s="1439"/>
      <c r="F84" s="1439"/>
      <c r="G84" s="1439"/>
      <c r="H84" s="1439"/>
      <c r="I84" s="1440"/>
      <c r="J84" s="510" t="s">
        <v>51</v>
      </c>
      <c r="K84" s="456"/>
      <c r="L84" s="496">
        <v>3857</v>
      </c>
      <c r="M84" s="711">
        <f t="shared" ref="M84:M109" si="1">N84*0.8</f>
        <v>216</v>
      </c>
      <c r="N84" s="687">
        <v>270</v>
      </c>
    </row>
    <row r="85" spans="1:17" ht="54" customHeight="1" x14ac:dyDescent="0.2">
      <c r="A85" s="350"/>
      <c r="B85" s="359"/>
      <c r="C85" s="1441" t="s">
        <v>1110</v>
      </c>
      <c r="D85" s="1442"/>
      <c r="E85" s="1442"/>
      <c r="F85" s="1442"/>
      <c r="G85" s="1442"/>
      <c r="H85" s="1442"/>
      <c r="I85" s="1443"/>
      <c r="J85" s="531" t="s">
        <v>51</v>
      </c>
      <c r="K85" s="456"/>
      <c r="L85" s="496">
        <v>3672</v>
      </c>
      <c r="M85" s="711">
        <f t="shared" si="1"/>
        <v>3600</v>
      </c>
      <c r="N85" s="687">
        <v>4500</v>
      </c>
      <c r="Q85" s="365"/>
    </row>
    <row r="86" spans="1:17" ht="24.75" customHeight="1" x14ac:dyDescent="0.2">
      <c r="A86" s="350"/>
      <c r="B86" s="359"/>
      <c r="C86" s="1441" t="s">
        <v>963</v>
      </c>
      <c r="D86" s="1442"/>
      <c r="E86" s="1442"/>
      <c r="F86" s="1442"/>
      <c r="G86" s="1442"/>
      <c r="H86" s="1442"/>
      <c r="I86" s="1443"/>
      <c r="J86" s="531" t="s">
        <v>51</v>
      </c>
      <c r="K86" s="456"/>
      <c r="L86" s="496">
        <v>3216</v>
      </c>
      <c r="M86" s="711">
        <f t="shared" si="1"/>
        <v>79.2</v>
      </c>
      <c r="N86" s="687">
        <v>99</v>
      </c>
      <c r="Q86" s="365"/>
    </row>
    <row r="87" spans="1:17" ht="12.75" customHeight="1" x14ac:dyDescent="0.2">
      <c r="A87" s="350"/>
      <c r="B87" s="359"/>
      <c r="C87" s="1441" t="s">
        <v>1103</v>
      </c>
      <c r="D87" s="1442"/>
      <c r="E87" s="1442"/>
      <c r="F87" s="1442"/>
      <c r="G87" s="1442"/>
      <c r="H87" s="1442"/>
      <c r="I87" s="1443"/>
      <c r="J87" s="531" t="s">
        <v>51</v>
      </c>
      <c r="K87" s="456"/>
      <c r="L87" s="496">
        <v>3895</v>
      </c>
      <c r="M87" s="711">
        <f t="shared" si="1"/>
        <v>374.40000000000003</v>
      </c>
      <c r="N87" s="687">
        <v>468</v>
      </c>
      <c r="Q87" s="365"/>
    </row>
    <row r="88" spans="1:17" ht="12.75" customHeight="1" x14ac:dyDescent="0.2">
      <c r="A88" s="350"/>
      <c r="B88" s="359"/>
      <c r="C88" s="1441" t="s">
        <v>1104</v>
      </c>
      <c r="D88" s="1442"/>
      <c r="E88" s="1442"/>
      <c r="F88" s="1442"/>
      <c r="G88" s="1442"/>
      <c r="H88" s="1442"/>
      <c r="I88" s="1443"/>
      <c r="J88" s="531" t="s">
        <v>51</v>
      </c>
      <c r="K88" s="456"/>
      <c r="L88" s="496">
        <v>3987</v>
      </c>
      <c r="M88" s="711">
        <f t="shared" si="1"/>
        <v>288</v>
      </c>
      <c r="N88" s="687">
        <v>360</v>
      </c>
      <c r="Q88" s="365"/>
    </row>
    <row r="89" spans="1:17" ht="26.25" customHeight="1" x14ac:dyDescent="0.2">
      <c r="A89" s="350"/>
      <c r="B89" s="359"/>
      <c r="C89" s="1441" t="s">
        <v>1105</v>
      </c>
      <c r="D89" s="1442"/>
      <c r="E89" s="1442"/>
      <c r="F89" s="1442"/>
      <c r="G89" s="1442"/>
      <c r="H89" s="1442"/>
      <c r="I89" s="1443"/>
      <c r="J89" s="531" t="s">
        <v>51</v>
      </c>
      <c r="K89" s="456"/>
      <c r="L89" s="496">
        <v>4838</v>
      </c>
      <c r="M89" s="711">
        <f t="shared" si="1"/>
        <v>648</v>
      </c>
      <c r="N89" s="687">
        <v>810</v>
      </c>
      <c r="Q89" s="365"/>
    </row>
    <row r="90" spans="1:17" ht="12.75" customHeight="1" x14ac:dyDescent="0.2">
      <c r="A90" s="350"/>
      <c r="B90" s="359"/>
      <c r="C90" s="1441" t="s">
        <v>1142</v>
      </c>
      <c r="D90" s="1442"/>
      <c r="E90" s="1442"/>
      <c r="F90" s="1442"/>
      <c r="G90" s="1442"/>
      <c r="H90" s="1442"/>
      <c r="I90" s="1443"/>
      <c r="J90" s="531" t="s">
        <v>51</v>
      </c>
      <c r="K90" s="456"/>
      <c r="L90" s="496">
        <v>3451</v>
      </c>
      <c r="M90" s="711">
        <f t="shared" si="1"/>
        <v>288</v>
      </c>
      <c r="N90" s="687">
        <v>360</v>
      </c>
      <c r="Q90" s="365"/>
    </row>
    <row r="91" spans="1:17" ht="12.75" customHeight="1" x14ac:dyDescent="0.2">
      <c r="A91" s="350"/>
      <c r="B91" s="359"/>
      <c r="C91" s="1441" t="s">
        <v>1106</v>
      </c>
      <c r="D91" s="1442"/>
      <c r="E91" s="1442"/>
      <c r="F91" s="1442"/>
      <c r="G91" s="1442"/>
      <c r="H91" s="1442"/>
      <c r="I91" s="1443"/>
      <c r="J91" s="531" t="s">
        <v>51</v>
      </c>
      <c r="K91" s="456"/>
      <c r="L91" s="496">
        <v>4939</v>
      </c>
      <c r="M91" s="711">
        <f t="shared" si="1"/>
        <v>468</v>
      </c>
      <c r="N91" s="687">
        <v>585</v>
      </c>
      <c r="Q91" s="365"/>
    </row>
    <row r="92" spans="1:17" ht="12.75" customHeight="1" x14ac:dyDescent="0.2">
      <c r="A92" s="350"/>
      <c r="B92" s="359"/>
      <c r="C92" s="1441" t="s">
        <v>1111</v>
      </c>
      <c r="D92" s="1442"/>
      <c r="E92" s="1442"/>
      <c r="F92" s="1442"/>
      <c r="G92" s="1442"/>
      <c r="H92" s="1442"/>
      <c r="I92" s="1443"/>
      <c r="J92" s="531" t="s">
        <v>51</v>
      </c>
      <c r="K92" s="456"/>
      <c r="L92" s="496">
        <v>4732</v>
      </c>
      <c r="M92" s="711">
        <f t="shared" si="1"/>
        <v>18000</v>
      </c>
      <c r="N92" s="687">
        <v>22500</v>
      </c>
      <c r="Q92" s="365"/>
    </row>
    <row r="93" spans="1:17" ht="12.75" customHeight="1" x14ac:dyDescent="0.2">
      <c r="A93" s="350"/>
      <c r="B93" s="453"/>
      <c r="C93" s="1441" t="s">
        <v>1112</v>
      </c>
      <c r="D93" s="1442"/>
      <c r="E93" s="1442"/>
      <c r="F93" s="1442"/>
      <c r="G93" s="1442"/>
      <c r="H93" s="1442"/>
      <c r="I93" s="1443"/>
      <c r="J93" s="531" t="s">
        <v>51</v>
      </c>
      <c r="K93" s="456"/>
      <c r="L93" s="496">
        <v>3338</v>
      </c>
      <c r="M93" s="711">
        <f t="shared" si="1"/>
        <v>1728</v>
      </c>
      <c r="N93" s="687">
        <v>2160</v>
      </c>
      <c r="Q93" s="365"/>
    </row>
    <row r="94" spans="1:17" ht="12.75" customHeight="1" x14ac:dyDescent="0.2">
      <c r="A94" s="350"/>
      <c r="B94" s="453"/>
      <c r="C94" s="1441" t="s">
        <v>1107</v>
      </c>
      <c r="D94" s="1442"/>
      <c r="E94" s="1442"/>
      <c r="F94" s="1442"/>
      <c r="G94" s="1442"/>
      <c r="H94" s="1442"/>
      <c r="I94" s="1443"/>
      <c r="J94" s="531" t="s">
        <v>51</v>
      </c>
      <c r="K94" s="456"/>
      <c r="L94" s="496">
        <v>3165</v>
      </c>
      <c r="M94" s="711">
        <f t="shared" si="1"/>
        <v>221.60000000000002</v>
      </c>
      <c r="N94" s="687">
        <v>277</v>
      </c>
      <c r="Q94" s="365"/>
    </row>
    <row r="95" spans="1:17" ht="12.75" customHeight="1" x14ac:dyDescent="0.2">
      <c r="A95" s="350"/>
      <c r="B95" s="453"/>
      <c r="C95" s="1441" t="s">
        <v>1108</v>
      </c>
      <c r="D95" s="1442"/>
      <c r="E95" s="1442"/>
      <c r="F95" s="1442"/>
      <c r="G95" s="1442"/>
      <c r="H95" s="1442"/>
      <c r="I95" s="1443"/>
      <c r="J95" s="531" t="s">
        <v>51</v>
      </c>
      <c r="K95" s="456"/>
      <c r="L95" s="496">
        <v>4828</v>
      </c>
      <c r="M95" s="711">
        <f t="shared" si="1"/>
        <v>387.20000000000005</v>
      </c>
      <c r="N95" s="687">
        <v>484</v>
      </c>
      <c r="O95" s="425"/>
      <c r="Q95" s="365"/>
    </row>
    <row r="96" spans="1:17" ht="12.75" customHeight="1" x14ac:dyDescent="0.2">
      <c r="A96" s="350"/>
      <c r="B96" s="453"/>
      <c r="C96" s="1441" t="s">
        <v>960</v>
      </c>
      <c r="D96" s="1442"/>
      <c r="E96" s="1442"/>
      <c r="F96" s="1442"/>
      <c r="G96" s="1442"/>
      <c r="H96" s="1442"/>
      <c r="I96" s="1443"/>
      <c r="J96" s="531" t="s">
        <v>51</v>
      </c>
      <c r="K96" s="456"/>
      <c r="L96" s="496">
        <v>3406</v>
      </c>
      <c r="M96" s="711">
        <f t="shared" si="1"/>
        <v>216</v>
      </c>
      <c r="N96" s="687">
        <v>270</v>
      </c>
      <c r="O96" s="425"/>
      <c r="Q96" s="365"/>
    </row>
    <row r="97" spans="1:18" x14ac:dyDescent="0.2">
      <c r="A97" s="350"/>
      <c r="B97" s="453"/>
      <c r="C97" s="1439" t="s">
        <v>1101</v>
      </c>
      <c r="D97" s="1439"/>
      <c r="E97" s="1439"/>
      <c r="F97" s="1439"/>
      <c r="G97" s="1439"/>
      <c r="H97" s="1439"/>
      <c r="I97" s="1440"/>
      <c r="J97" s="510" t="s">
        <v>51</v>
      </c>
      <c r="K97" s="456"/>
      <c r="L97" s="496">
        <v>3712</v>
      </c>
      <c r="M97" s="711">
        <f t="shared" si="1"/>
        <v>1760.8000000000002</v>
      </c>
      <c r="N97" s="687">
        <v>2201</v>
      </c>
      <c r="O97" s="425"/>
      <c r="Q97" s="365"/>
    </row>
    <row r="98" spans="1:18" ht="12.75" customHeight="1" x14ac:dyDescent="0.2">
      <c r="A98" s="350"/>
      <c r="B98" s="373"/>
      <c r="C98" s="1441" t="s">
        <v>1109</v>
      </c>
      <c r="D98" s="1442"/>
      <c r="E98" s="1442"/>
      <c r="F98" s="1442"/>
      <c r="G98" s="1442"/>
      <c r="H98" s="1442"/>
      <c r="I98" s="1443"/>
      <c r="J98" s="531" t="s">
        <v>51</v>
      </c>
      <c r="K98" s="456"/>
      <c r="L98" s="496">
        <v>3592</v>
      </c>
      <c r="M98" s="711">
        <f t="shared" si="1"/>
        <v>252</v>
      </c>
      <c r="N98" s="687">
        <v>315</v>
      </c>
      <c r="Q98" s="365"/>
    </row>
    <row r="99" spans="1:18" x14ac:dyDescent="0.2">
      <c r="A99" s="350"/>
      <c r="B99" s="453"/>
      <c r="C99" s="1439" t="s">
        <v>913</v>
      </c>
      <c r="D99" s="1439"/>
      <c r="E99" s="1439"/>
      <c r="F99" s="1439"/>
      <c r="G99" s="1439"/>
      <c r="H99" s="1439"/>
      <c r="I99" s="1440"/>
      <c r="J99" s="510" t="s">
        <v>51</v>
      </c>
      <c r="K99" s="456"/>
      <c r="L99" s="496">
        <v>3223</v>
      </c>
      <c r="M99" s="711">
        <f t="shared" si="1"/>
        <v>1296</v>
      </c>
      <c r="N99" s="687">
        <v>1620</v>
      </c>
      <c r="Q99" s="365"/>
    </row>
    <row r="100" spans="1:18" ht="12.75" customHeight="1" x14ac:dyDescent="0.2">
      <c r="A100" s="350"/>
      <c r="B100" s="453"/>
      <c r="C100" s="1441" t="s">
        <v>914</v>
      </c>
      <c r="D100" s="1442"/>
      <c r="E100" s="1442"/>
      <c r="F100" s="1442"/>
      <c r="G100" s="1442"/>
      <c r="H100" s="1442"/>
      <c r="I100" s="1443"/>
      <c r="J100" s="510" t="s">
        <v>51</v>
      </c>
      <c r="K100" s="456"/>
      <c r="L100" s="496">
        <v>3334</v>
      </c>
      <c r="M100" s="711">
        <f t="shared" si="1"/>
        <v>828</v>
      </c>
      <c r="N100" s="687">
        <v>1035</v>
      </c>
      <c r="Q100" s="365"/>
    </row>
    <row r="101" spans="1:18" x14ac:dyDescent="0.2">
      <c r="A101" s="350"/>
      <c r="B101" s="453"/>
      <c r="C101" s="1439" t="s">
        <v>915</v>
      </c>
      <c r="D101" s="1439"/>
      <c r="E101" s="1439"/>
      <c r="F101" s="1439"/>
      <c r="G101" s="1439"/>
      <c r="H101" s="1439"/>
      <c r="I101" s="1440"/>
      <c r="J101" s="510" t="s">
        <v>51</v>
      </c>
      <c r="K101" s="456"/>
      <c r="L101" s="496">
        <v>3687</v>
      </c>
      <c r="M101" s="711">
        <f t="shared" si="1"/>
        <v>4824</v>
      </c>
      <c r="N101" s="687">
        <v>6030</v>
      </c>
      <c r="Q101" s="365"/>
    </row>
    <row r="102" spans="1:18" s="51" customFormat="1" x14ac:dyDescent="0.2">
      <c r="A102" s="1"/>
      <c r="B102" s="833"/>
      <c r="C102" s="1439" t="s">
        <v>916</v>
      </c>
      <c r="D102" s="1439"/>
      <c r="E102" s="1439"/>
      <c r="F102" s="1439"/>
      <c r="G102" s="1439"/>
      <c r="H102" s="1439"/>
      <c r="I102" s="1440"/>
      <c r="J102" s="510" t="s">
        <v>51</v>
      </c>
      <c r="K102" s="456"/>
      <c r="L102" s="496">
        <v>3480</v>
      </c>
      <c r="M102" s="711">
        <f t="shared" si="1"/>
        <v>547.20000000000005</v>
      </c>
      <c r="N102" s="687">
        <v>684</v>
      </c>
      <c r="O102" s="353"/>
      <c r="P102" s="353"/>
      <c r="Q102" s="365"/>
      <c r="R102" s="353"/>
    </row>
    <row r="103" spans="1:18" x14ac:dyDescent="0.2">
      <c r="A103" s="350"/>
      <c r="B103" s="453"/>
      <c r="C103" s="1439" t="s">
        <v>917</v>
      </c>
      <c r="D103" s="1439"/>
      <c r="E103" s="1439"/>
      <c r="F103" s="1439"/>
      <c r="G103" s="1439"/>
      <c r="H103" s="1439"/>
      <c r="I103" s="1440"/>
      <c r="J103" s="510" t="s">
        <v>51</v>
      </c>
      <c r="K103" s="456"/>
      <c r="L103" s="496">
        <v>3351</v>
      </c>
      <c r="M103" s="711">
        <f t="shared" si="1"/>
        <v>648</v>
      </c>
      <c r="N103" s="687">
        <v>810</v>
      </c>
      <c r="Q103" s="365"/>
    </row>
    <row r="104" spans="1:18" x14ac:dyDescent="0.2">
      <c r="A104" s="350"/>
      <c r="B104" s="359"/>
      <c r="C104" s="1439" t="s">
        <v>901</v>
      </c>
      <c r="D104" s="1439"/>
      <c r="E104" s="1439"/>
      <c r="F104" s="1439"/>
      <c r="G104" s="1439"/>
      <c r="H104" s="1439"/>
      <c r="I104" s="1440"/>
      <c r="J104" s="510" t="s">
        <v>51</v>
      </c>
      <c r="K104" s="456"/>
      <c r="L104" s="496">
        <v>3326</v>
      </c>
      <c r="M104" s="711">
        <f t="shared" si="1"/>
        <v>972</v>
      </c>
      <c r="N104" s="687">
        <v>1215</v>
      </c>
      <c r="Q104" s="365"/>
    </row>
    <row r="105" spans="1:18" x14ac:dyDescent="0.2">
      <c r="A105" s="350"/>
      <c r="B105" s="359"/>
      <c r="C105" s="1439" t="s">
        <v>918</v>
      </c>
      <c r="D105" s="1439"/>
      <c r="E105" s="1439"/>
      <c r="F105" s="1439"/>
      <c r="G105" s="1439"/>
      <c r="H105" s="1439"/>
      <c r="I105" s="1440"/>
      <c r="J105" s="510" t="s">
        <v>51</v>
      </c>
      <c r="K105" s="456"/>
      <c r="L105" s="496" t="s">
        <v>919</v>
      </c>
      <c r="M105" s="711">
        <f t="shared" si="1"/>
        <v>1008</v>
      </c>
      <c r="N105" s="687">
        <v>1260</v>
      </c>
      <c r="Q105" s="365"/>
    </row>
    <row r="106" spans="1:18" x14ac:dyDescent="0.2">
      <c r="C106" s="1439" t="s">
        <v>920</v>
      </c>
      <c r="D106" s="1439"/>
      <c r="E106" s="1439"/>
      <c r="F106" s="1439"/>
      <c r="G106" s="1439"/>
      <c r="H106" s="1439"/>
      <c r="I106" s="1440"/>
      <c r="J106" s="510" t="s">
        <v>51</v>
      </c>
      <c r="K106" s="351"/>
      <c r="L106" s="496">
        <v>4820</v>
      </c>
      <c r="M106" s="711">
        <f t="shared" si="1"/>
        <v>324</v>
      </c>
      <c r="N106" s="687">
        <v>405</v>
      </c>
      <c r="Q106" s="365"/>
    </row>
    <row r="107" spans="1:18" x14ac:dyDescent="0.2">
      <c r="C107" s="1439" t="s">
        <v>1102</v>
      </c>
      <c r="D107" s="1439"/>
      <c r="E107" s="1439"/>
      <c r="F107" s="1439"/>
      <c r="G107" s="1439"/>
      <c r="H107" s="1439"/>
      <c r="I107" s="1440"/>
      <c r="J107" s="510" t="s">
        <v>51</v>
      </c>
      <c r="K107" s="351"/>
      <c r="L107" s="496">
        <v>4821</v>
      </c>
      <c r="M107" s="711">
        <f t="shared" si="1"/>
        <v>324</v>
      </c>
      <c r="N107" s="687">
        <v>405</v>
      </c>
      <c r="Q107" s="365"/>
    </row>
    <row r="108" spans="1:18" x14ac:dyDescent="0.2">
      <c r="C108" s="1439" t="s">
        <v>1143</v>
      </c>
      <c r="D108" s="1439"/>
      <c r="E108" s="1439"/>
      <c r="F108" s="1439"/>
      <c r="G108" s="1439"/>
      <c r="H108" s="1439"/>
      <c r="I108" s="1440"/>
      <c r="J108" s="510" t="s">
        <v>51</v>
      </c>
      <c r="K108" s="351"/>
      <c r="L108" s="496">
        <v>3444</v>
      </c>
      <c r="M108" s="711">
        <f t="shared" si="1"/>
        <v>1160</v>
      </c>
      <c r="N108" s="687">
        <v>1450</v>
      </c>
      <c r="O108" s="658"/>
      <c r="P108" s="658"/>
      <c r="Q108" s="365"/>
    </row>
    <row r="109" spans="1:18" x14ac:dyDescent="0.2">
      <c r="C109" s="1439" t="s">
        <v>1144</v>
      </c>
      <c r="D109" s="1439"/>
      <c r="E109" s="1439"/>
      <c r="F109" s="1439"/>
      <c r="G109" s="1439"/>
      <c r="H109" s="1439"/>
      <c r="I109" s="1440"/>
      <c r="J109" s="510" t="s">
        <v>51</v>
      </c>
      <c r="K109" s="351"/>
      <c r="L109" s="496">
        <v>4321</v>
      </c>
      <c r="M109" s="711">
        <f t="shared" si="1"/>
        <v>1368</v>
      </c>
      <c r="N109" s="687">
        <v>1710</v>
      </c>
      <c r="O109" s="658"/>
      <c r="P109" s="658"/>
      <c r="Q109" s="365"/>
    </row>
    <row r="113" spans="2:13" x14ac:dyDescent="0.2">
      <c r="B113" s="453" t="s">
        <v>662</v>
      </c>
      <c r="C113" s="454"/>
      <c r="D113" s="904"/>
      <c r="E113" s="904"/>
      <c r="F113" s="904"/>
      <c r="G113" s="904"/>
      <c r="H113" s="457"/>
      <c r="I113" s="455"/>
      <c r="J113" s="455"/>
      <c r="K113" s="456"/>
      <c r="L113" s="456"/>
      <c r="M113" s="633"/>
    </row>
    <row r="114" spans="2:13" x14ac:dyDescent="0.2">
      <c r="B114" s="453" t="s">
        <v>452</v>
      </c>
      <c r="C114" s="904"/>
      <c r="D114" s="904"/>
      <c r="E114" s="904"/>
      <c r="F114" s="904"/>
      <c r="G114" s="904"/>
      <c r="H114" s="457"/>
      <c r="I114" s="455"/>
      <c r="J114" s="455"/>
      <c r="K114" s="456"/>
      <c r="L114" s="456"/>
      <c r="M114" s="633"/>
    </row>
    <row r="115" spans="2:13" x14ac:dyDescent="0.2">
      <c r="B115" s="453"/>
      <c r="C115" s="454"/>
      <c r="D115" s="457"/>
      <c r="E115" s="457"/>
      <c r="F115" s="457"/>
      <c r="G115" s="457"/>
      <c r="H115" s="457"/>
      <c r="I115" s="455"/>
      <c r="J115" s="455"/>
      <c r="K115" s="456"/>
      <c r="L115" s="456"/>
      <c r="M115" s="633"/>
    </row>
    <row r="116" spans="2:13" x14ac:dyDescent="0.2">
      <c r="B116" s="903" t="s">
        <v>460</v>
      </c>
      <c r="C116" s="59"/>
      <c r="D116" s="60"/>
      <c r="E116" s="60"/>
      <c r="F116" s="60"/>
      <c r="G116" s="60"/>
      <c r="H116" s="60"/>
      <c r="I116" s="61"/>
      <c r="J116" s="61"/>
      <c r="K116" s="61"/>
      <c r="L116" s="61"/>
      <c r="M116" s="62"/>
    </row>
    <row r="117" spans="2:13" x14ac:dyDescent="0.2">
      <c r="B117" s="453"/>
      <c r="C117" s="454"/>
      <c r="D117" s="457"/>
      <c r="E117" s="457"/>
      <c r="F117" s="457"/>
      <c r="G117" s="457"/>
      <c r="H117" s="455"/>
      <c r="I117" s="455"/>
      <c r="J117" s="455"/>
      <c r="K117" s="456"/>
      <c r="L117" s="456"/>
      <c r="M117" s="633"/>
    </row>
  </sheetData>
  <mergeCells count="71">
    <mergeCell ref="C107:I107"/>
    <mergeCell ref="C102:I102"/>
    <mergeCell ref="C103:I103"/>
    <mergeCell ref="C104:I104"/>
    <mergeCell ref="C105:I105"/>
    <mergeCell ref="C106:I106"/>
    <mergeCell ref="C29:I29"/>
    <mergeCell ref="C98:I98"/>
    <mergeCell ref="C99:I99"/>
    <mergeCell ref="C100:I100"/>
    <mergeCell ref="C101:I101"/>
    <mergeCell ref="C50:I50"/>
    <mergeCell ref="C88:I88"/>
    <mergeCell ref="C89:I89"/>
    <mergeCell ref="C90:I90"/>
    <mergeCell ref="C91:I91"/>
    <mergeCell ref="B67:I67"/>
    <mergeCell ref="C68:I68"/>
    <mergeCell ref="C86:I86"/>
    <mergeCell ref="C72:I72"/>
    <mergeCell ref="C73:I73"/>
    <mergeCell ref="C74:I74"/>
    <mergeCell ref="C93:I93"/>
    <mergeCell ref="C94:I94"/>
    <mergeCell ref="C95:I95"/>
    <mergeCell ref="C96:I96"/>
    <mergeCell ref="C75:I75"/>
    <mergeCell ref="C76:I76"/>
    <mergeCell ref="C78:I78"/>
    <mergeCell ref="C79:I79"/>
    <mergeCell ref="C80:I80"/>
    <mergeCell ref="C77:I77"/>
    <mergeCell ref="C51:I51"/>
    <mergeCell ref="C52:I52"/>
    <mergeCell ref="C53:I53"/>
    <mergeCell ref="C54:I54"/>
    <mergeCell ref="C55:I55"/>
    <mergeCell ref="C38:I38"/>
    <mergeCell ref="C49:I49"/>
    <mergeCell ref="C46:I46"/>
    <mergeCell ref="C47:I47"/>
    <mergeCell ref="C48:I48"/>
    <mergeCell ref="C41:I41"/>
    <mergeCell ref="C44:I44"/>
    <mergeCell ref="C45:I45"/>
    <mergeCell ref="C30:I30"/>
    <mergeCell ref="C31:I31"/>
    <mergeCell ref="C32:I32"/>
    <mergeCell ref="C33:I33"/>
    <mergeCell ref="C37:I37"/>
    <mergeCell ref="H3:K3"/>
    <mergeCell ref="H4:J4"/>
    <mergeCell ref="H5:J5"/>
    <mergeCell ref="H6:J7"/>
    <mergeCell ref="C28:I28"/>
    <mergeCell ref="C108:I108"/>
    <mergeCell ref="C109:I109"/>
    <mergeCell ref="C58:I58"/>
    <mergeCell ref="C59:I59"/>
    <mergeCell ref="C69:I69"/>
    <mergeCell ref="C70:I70"/>
    <mergeCell ref="C65:I65"/>
    <mergeCell ref="C62:I62"/>
    <mergeCell ref="C63:I63"/>
    <mergeCell ref="C64:I64"/>
    <mergeCell ref="B66:I66"/>
    <mergeCell ref="C84:I84"/>
    <mergeCell ref="C85:I85"/>
    <mergeCell ref="C97:I97"/>
    <mergeCell ref="C87:I87"/>
    <mergeCell ref="C92:I92"/>
  </mergeCells>
  <pageMargins left="0.25" right="0.25" top="0.25" bottom="0.75" header="0.25" footer="0.25"/>
  <pageSetup scale="48" orientation="portrait" r:id="rId1"/>
  <headerFooter alignWithMargins="0">
    <oddFooter>&amp;L&amp;"Verdana,Italic"Confidential Property of Cushman Division of Textron Inc. &amp;R&amp;"Verdana,Italic"Page&amp;P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110"/>
  <sheetViews>
    <sheetView zoomScaleNormal="100" workbookViewId="0">
      <selection activeCell="M37" sqref="M37"/>
    </sheetView>
  </sheetViews>
  <sheetFormatPr defaultColWidth="9.109375" defaultRowHeight="12.6" x14ac:dyDescent="0.2"/>
  <cols>
    <col min="1" max="1" width="3.44140625" style="425" customWidth="1"/>
    <col min="2" max="7" width="9.109375" style="353"/>
    <col min="8" max="8" width="7.6640625" style="353" customWidth="1"/>
    <col min="9" max="9" width="13.6640625" style="353" customWidth="1"/>
    <col min="10" max="10" width="8.109375" style="353" bestFit="1" customWidth="1"/>
    <col min="11" max="11" width="2.6640625" style="354" customWidth="1"/>
    <col min="12" max="12" width="13.33203125" style="354" customWidth="1"/>
    <col min="13" max="13" width="11.6640625" style="662" customWidth="1"/>
    <col min="14" max="14" width="11.66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9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359"/>
      <c r="F3" s="350"/>
      <c r="G3" s="632"/>
      <c r="H3" s="1360" t="s">
        <v>1147</v>
      </c>
      <c r="I3" s="1360"/>
      <c r="J3" s="1360"/>
      <c r="K3" s="1360"/>
      <c r="L3" s="351"/>
      <c r="M3" s="628"/>
      <c r="N3" s="629"/>
    </row>
    <row r="4" spans="1:14" ht="15" customHeight="1" x14ac:dyDescent="0.2">
      <c r="A4" s="350"/>
      <c r="B4" s="350"/>
      <c r="C4" s="350"/>
      <c r="D4" s="350"/>
      <c r="E4" s="359"/>
      <c r="F4" s="359"/>
      <c r="G4" s="355"/>
      <c r="H4" s="1361" t="s">
        <v>171</v>
      </c>
      <c r="I4" s="1361"/>
      <c r="J4" s="1361"/>
      <c r="K4" s="351"/>
      <c r="L4" s="357"/>
      <c r="M4" s="633"/>
      <c r="N4" s="634" t="s">
        <v>1</v>
      </c>
    </row>
    <row r="5" spans="1:14" ht="13.2" thickBot="1" x14ac:dyDescent="0.25">
      <c r="A5" s="350"/>
      <c r="B5" s="350"/>
      <c r="C5" s="350"/>
      <c r="D5" s="350"/>
      <c r="E5" s="359"/>
      <c r="F5" s="359"/>
      <c r="G5" s="635"/>
      <c r="H5" s="1191" t="s">
        <v>941</v>
      </c>
      <c r="I5" s="1191"/>
      <c r="J5" s="1191"/>
      <c r="K5" s="351"/>
      <c r="L5" s="357"/>
      <c r="M5" s="633"/>
      <c r="N5" s="634" t="s">
        <v>2</v>
      </c>
    </row>
    <row r="6" spans="1:14" x14ac:dyDescent="0.2">
      <c r="A6" s="350"/>
      <c r="B6" s="350"/>
      <c r="C6" s="350"/>
      <c r="D6" s="350"/>
      <c r="E6" s="359"/>
      <c r="F6" s="359"/>
      <c r="G6" s="359"/>
      <c r="H6" s="1402" t="s">
        <v>610</v>
      </c>
      <c r="I6" s="1403"/>
      <c r="J6" s="1404"/>
      <c r="K6" s="351"/>
      <c r="L6" s="351"/>
      <c r="M6" s="628"/>
      <c r="N6" s="629"/>
    </row>
    <row r="7" spans="1:14" ht="13.2" thickBot="1" x14ac:dyDescent="0.25">
      <c r="A7" s="350"/>
      <c r="B7" s="350"/>
      <c r="C7" s="350"/>
      <c r="D7" s="350"/>
      <c r="E7" s="350"/>
      <c r="F7" s="350"/>
      <c r="G7" s="636"/>
      <c r="H7" s="1405"/>
      <c r="I7" s="1406"/>
      <c r="J7" s="1407"/>
      <c r="K7" s="351"/>
      <c r="L7" s="351"/>
      <c r="M7" s="628"/>
      <c r="N7" s="629"/>
    </row>
    <row r="8" spans="1:14" ht="24" customHeight="1" x14ac:dyDescent="0.2">
      <c r="B8" s="361" t="s">
        <v>778</v>
      </c>
      <c r="C8" s="362"/>
      <c r="D8" s="362"/>
      <c r="E8" s="362"/>
      <c r="F8" s="362"/>
      <c r="G8" s="362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779</v>
      </c>
      <c r="C10" s="367"/>
      <c r="D10" s="367"/>
      <c r="E10" s="701"/>
      <c r="F10" s="367"/>
      <c r="G10" s="367"/>
      <c r="H10" s="367"/>
      <c r="I10" s="367"/>
      <c r="J10" s="367"/>
      <c r="K10" s="368"/>
      <c r="L10" s="495">
        <v>633098</v>
      </c>
      <c r="M10" s="697">
        <f>N10*0.8</f>
        <v>7350.4000000000005</v>
      </c>
      <c r="N10" s="697">
        <v>9188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2" t="s">
        <v>206</v>
      </c>
      <c r="C13" s="350"/>
      <c r="D13" s="373" t="s">
        <v>780</v>
      </c>
      <c r="E13" s="350"/>
      <c r="F13" s="350"/>
      <c r="G13" s="350"/>
      <c r="H13" s="359"/>
      <c r="I13" s="372" t="s">
        <v>10</v>
      </c>
      <c r="J13" s="373"/>
      <c r="K13" s="373" t="s">
        <v>785</v>
      </c>
      <c r="L13" s="374"/>
      <c r="M13" s="642"/>
      <c r="N13" s="642"/>
    </row>
    <row r="14" spans="1:14" x14ac:dyDescent="0.2">
      <c r="A14" s="350"/>
      <c r="B14" s="372" t="s">
        <v>311</v>
      </c>
      <c r="C14" s="350"/>
      <c r="D14" s="373" t="s">
        <v>263</v>
      </c>
      <c r="E14" s="350"/>
      <c r="F14" s="350"/>
      <c r="G14" s="350"/>
      <c r="H14" s="359"/>
      <c r="I14" s="372" t="s">
        <v>14</v>
      </c>
      <c r="J14" s="373"/>
      <c r="K14" s="373" t="s">
        <v>753</v>
      </c>
      <c r="L14" s="374"/>
      <c r="M14" s="642"/>
      <c r="N14" s="642"/>
    </row>
    <row r="15" spans="1:14" x14ac:dyDescent="0.2">
      <c r="A15" s="350"/>
      <c r="B15" s="372" t="s">
        <v>15</v>
      </c>
      <c r="C15" s="350"/>
      <c r="D15" s="373" t="s">
        <v>781</v>
      </c>
      <c r="E15" s="350"/>
      <c r="F15" s="350"/>
      <c r="G15" s="350"/>
      <c r="H15" s="359"/>
      <c r="I15" s="372" t="s">
        <v>17</v>
      </c>
      <c r="J15" s="373"/>
      <c r="K15" s="373" t="s">
        <v>508</v>
      </c>
      <c r="L15" s="374"/>
      <c r="M15" s="642"/>
      <c r="N15" s="642"/>
    </row>
    <row r="16" spans="1:14" x14ac:dyDescent="0.2">
      <c r="A16" s="350"/>
      <c r="B16" s="372" t="s">
        <v>205</v>
      </c>
      <c r="C16" s="350"/>
      <c r="D16" s="373" t="s">
        <v>782</v>
      </c>
      <c r="E16" s="350"/>
      <c r="F16" s="350"/>
      <c r="G16" s="350"/>
      <c r="H16" s="359"/>
      <c r="I16" s="372" t="s">
        <v>21</v>
      </c>
      <c r="J16" s="373"/>
      <c r="K16" s="373" t="s">
        <v>786</v>
      </c>
      <c r="L16" s="374"/>
      <c r="M16" s="642"/>
      <c r="N16" s="642"/>
    </row>
    <row r="17" spans="1:14" x14ac:dyDescent="0.2">
      <c r="A17" s="350"/>
      <c r="B17" s="372" t="s">
        <v>22</v>
      </c>
      <c r="C17" s="350"/>
      <c r="D17" s="373" t="s">
        <v>783</v>
      </c>
      <c r="E17" s="350"/>
      <c r="F17" s="350"/>
      <c r="G17" s="350"/>
      <c r="H17" s="359"/>
      <c r="I17" s="372" t="s">
        <v>27</v>
      </c>
      <c r="J17" s="373"/>
      <c r="K17" s="373" t="s">
        <v>787</v>
      </c>
      <c r="L17" s="374"/>
      <c r="M17" s="642"/>
      <c r="N17" s="642"/>
    </row>
    <row r="18" spans="1:14" x14ac:dyDescent="0.2">
      <c r="A18" s="350"/>
      <c r="B18" s="372" t="s">
        <v>732</v>
      </c>
      <c r="C18" s="350"/>
      <c r="D18" s="373" t="s">
        <v>762</v>
      </c>
      <c r="E18" s="350"/>
      <c r="F18" s="350"/>
      <c r="G18" s="350"/>
      <c r="H18" s="359"/>
      <c r="I18" s="372" t="s">
        <v>24</v>
      </c>
      <c r="J18" s="373"/>
      <c r="K18" s="373" t="s">
        <v>788</v>
      </c>
      <c r="L18" s="374"/>
      <c r="M18" s="642"/>
      <c r="N18" s="642"/>
    </row>
    <row r="19" spans="1:14" x14ac:dyDescent="0.2">
      <c r="A19" s="350"/>
      <c r="B19" s="372" t="s">
        <v>208</v>
      </c>
      <c r="C19" s="350"/>
      <c r="D19" s="373" t="s">
        <v>784</v>
      </c>
      <c r="E19" s="350"/>
      <c r="F19" s="350"/>
      <c r="G19" s="350"/>
      <c r="H19" s="359"/>
      <c r="I19" s="372" t="s">
        <v>29</v>
      </c>
      <c r="J19" s="373"/>
      <c r="K19" s="373" t="s">
        <v>789</v>
      </c>
      <c r="L19" s="374"/>
      <c r="M19" s="642"/>
      <c r="N19" s="642"/>
    </row>
    <row r="20" spans="1:14" x14ac:dyDescent="0.2">
      <c r="A20" s="350"/>
      <c r="B20" s="369"/>
      <c r="C20" s="369"/>
      <c r="D20" s="369"/>
      <c r="E20" s="369"/>
      <c r="F20" s="369"/>
      <c r="G20" s="369"/>
      <c r="H20" s="369"/>
      <c r="I20" s="369"/>
      <c r="J20" s="369"/>
      <c r="K20" s="377"/>
      <c r="L20" s="370"/>
      <c r="M20" s="641"/>
      <c r="N20" s="641"/>
    </row>
    <row r="21" spans="1:14" x14ac:dyDescent="0.2">
      <c r="A21" s="350"/>
      <c r="B21" s="378" t="s">
        <v>44</v>
      </c>
      <c r="C21" s="350"/>
      <c r="D21" s="350"/>
      <c r="E21" s="350"/>
      <c r="F21" s="350"/>
      <c r="G21" s="350"/>
      <c r="H21" s="350"/>
      <c r="I21" s="350"/>
      <c r="J21" s="350"/>
      <c r="K21" s="351"/>
      <c r="L21" s="351"/>
      <c r="M21" s="628"/>
      <c r="N21" s="629"/>
    </row>
    <row r="22" spans="1:14" x14ac:dyDescent="0.2">
      <c r="A22" s="350"/>
      <c r="B22" s="373" t="s">
        <v>45</v>
      </c>
      <c r="C22" s="350"/>
      <c r="D22" s="350"/>
      <c r="E22" s="350"/>
      <c r="F22" s="350"/>
      <c r="G22" s="350"/>
      <c r="H22" s="350"/>
      <c r="I22" s="350"/>
      <c r="J22" s="350"/>
      <c r="K22" s="351"/>
      <c r="L22" s="351"/>
      <c r="M22" s="628"/>
      <c r="N22" s="629"/>
    </row>
    <row r="23" spans="1:14" ht="6" customHeight="1" x14ac:dyDescent="0.2">
      <c r="A23" s="350"/>
      <c r="B23" s="373"/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ht="26.25" customHeight="1" x14ac:dyDescent="0.2">
      <c r="A24" s="350"/>
      <c r="B24" s="381" t="s">
        <v>46</v>
      </c>
      <c r="C24" s="362"/>
      <c r="D24" s="362"/>
      <c r="E24" s="362"/>
      <c r="F24" s="362"/>
      <c r="G24" s="362"/>
      <c r="H24" s="643"/>
      <c r="I24" s="721"/>
      <c r="J24" s="364" t="s">
        <v>790</v>
      </c>
      <c r="K24" s="388"/>
      <c r="L24" s="364" t="s">
        <v>47</v>
      </c>
      <c r="M24" s="722" t="s">
        <v>455</v>
      </c>
      <c r="N24" s="637" t="s">
        <v>5</v>
      </c>
    </row>
    <row r="25" spans="1:14" ht="7.5" customHeight="1" x14ac:dyDescent="0.2">
      <c r="A25" s="350"/>
      <c r="B25" s="385"/>
      <c r="C25" s="386"/>
      <c r="D25" s="386"/>
      <c r="E25" s="386"/>
      <c r="F25" s="386"/>
      <c r="G25" s="386"/>
      <c r="H25" s="461"/>
      <c r="I25" s="387"/>
      <c r="J25" s="431"/>
      <c r="K25" s="388"/>
      <c r="L25" s="387"/>
      <c r="M25" s="644"/>
      <c r="N25" s="644"/>
    </row>
    <row r="26" spans="1:14" ht="12.75" customHeight="1" x14ac:dyDescent="0.2">
      <c r="A26" s="350"/>
      <c r="B26" s="372" t="s">
        <v>296</v>
      </c>
      <c r="C26" s="350"/>
      <c r="D26" s="350"/>
      <c r="E26" s="350"/>
      <c r="F26" s="350"/>
      <c r="G26" s="350"/>
      <c r="H26" s="461"/>
      <c r="I26" s="431"/>
      <c r="J26" s="431"/>
      <c r="K26" s="388"/>
      <c r="L26" s="431"/>
      <c r="M26" s="650"/>
      <c r="N26" s="650"/>
    </row>
    <row r="27" spans="1:14" ht="12.75" customHeight="1" x14ac:dyDescent="0.2">
      <c r="A27" s="350"/>
      <c r="B27" s="649"/>
      <c r="C27" s="369" t="s">
        <v>61</v>
      </c>
      <c r="D27" s="350"/>
      <c r="E27" s="350"/>
      <c r="F27" s="350"/>
      <c r="G27" s="350"/>
      <c r="H27" s="461"/>
      <c r="I27" s="431"/>
      <c r="J27" s="431"/>
      <c r="K27" s="388"/>
      <c r="L27" s="431"/>
      <c r="M27" s="650"/>
      <c r="N27" s="650"/>
    </row>
    <row r="28" spans="1:14" ht="12.75" customHeight="1" x14ac:dyDescent="0.2">
      <c r="A28" s="350"/>
      <c r="B28" s="649"/>
      <c r="C28" s="1439" t="s">
        <v>773</v>
      </c>
      <c r="D28" s="1439"/>
      <c r="E28" s="1439"/>
      <c r="F28" s="1439"/>
      <c r="G28" s="1439"/>
      <c r="H28" s="1439"/>
      <c r="I28" s="1439"/>
      <c r="J28" s="510" t="s">
        <v>51</v>
      </c>
      <c r="K28" s="388"/>
      <c r="L28" s="505"/>
      <c r="M28" s="711" t="s">
        <v>52</v>
      </c>
      <c r="N28" s="711" t="s">
        <v>52</v>
      </c>
    </row>
    <row r="29" spans="1:14" ht="12.75" customHeight="1" x14ac:dyDescent="0.2">
      <c r="A29" s="350"/>
      <c r="B29" s="649"/>
      <c r="C29" s="1440" t="s">
        <v>1124</v>
      </c>
      <c r="D29" s="1451"/>
      <c r="E29" s="1451"/>
      <c r="F29" s="1451"/>
      <c r="G29" s="1451"/>
      <c r="H29" s="1451"/>
      <c r="I29" s="1452"/>
      <c r="J29" s="510" t="s">
        <v>51</v>
      </c>
      <c r="K29" s="388"/>
      <c r="L29" s="505"/>
      <c r="M29" s="711">
        <v>0</v>
      </c>
      <c r="N29" s="711">
        <v>0</v>
      </c>
    </row>
    <row r="30" spans="1:14" ht="12.75" customHeight="1" x14ac:dyDescent="0.2">
      <c r="A30" s="350"/>
      <c r="B30" s="649"/>
      <c r="C30" s="1105"/>
      <c r="D30" s="1105"/>
      <c r="E30" s="1105"/>
      <c r="F30" s="1105"/>
      <c r="G30" s="1105"/>
      <c r="H30" s="1105"/>
      <c r="I30" s="1105"/>
      <c r="J30" s="604"/>
      <c r="K30" s="388"/>
      <c r="L30" s="502"/>
      <c r="M30" s="712"/>
      <c r="N30" s="712"/>
    </row>
    <row r="31" spans="1:14" ht="12.75" customHeight="1" x14ac:dyDescent="0.2">
      <c r="A31" s="350"/>
      <c r="B31" s="649"/>
      <c r="C31" s="1448" t="s">
        <v>65</v>
      </c>
      <c r="D31" s="1448"/>
      <c r="E31" s="1448"/>
      <c r="F31" s="1448"/>
      <c r="G31" s="1448"/>
      <c r="H31" s="1448"/>
      <c r="I31" s="1448"/>
      <c r="J31" s="604"/>
      <c r="K31" s="388"/>
      <c r="L31" s="502"/>
      <c r="M31" s="712"/>
      <c r="N31" s="712"/>
    </row>
    <row r="32" spans="1:14" ht="12.75" customHeight="1" x14ac:dyDescent="0.2">
      <c r="A32" s="350"/>
      <c r="B32" s="649"/>
      <c r="C32" s="1439" t="s">
        <v>64</v>
      </c>
      <c r="D32" s="1439"/>
      <c r="E32" s="1439"/>
      <c r="F32" s="1439"/>
      <c r="G32" s="1439"/>
      <c r="H32" s="1439"/>
      <c r="I32" s="1439"/>
      <c r="J32" s="510" t="s">
        <v>51</v>
      </c>
      <c r="K32" s="388"/>
      <c r="L32" s="505"/>
      <c r="M32" s="711" t="s">
        <v>52</v>
      </c>
      <c r="N32" s="711" t="s">
        <v>52</v>
      </c>
    </row>
    <row r="33" spans="1:14" ht="12.75" customHeight="1" x14ac:dyDescent="0.2">
      <c r="A33" s="350"/>
      <c r="B33" s="649"/>
      <c r="C33" s="603"/>
      <c r="D33" s="603"/>
      <c r="E33" s="603"/>
      <c r="F33" s="603"/>
      <c r="G33" s="603"/>
      <c r="H33" s="702"/>
      <c r="I33" s="703"/>
      <c r="J33" s="431"/>
      <c r="K33" s="388"/>
      <c r="L33" s="431"/>
      <c r="M33" s="715"/>
      <c r="N33" s="715"/>
    </row>
    <row r="34" spans="1:14" x14ac:dyDescent="0.2">
      <c r="A34" s="350"/>
      <c r="B34" s="372" t="s">
        <v>48</v>
      </c>
      <c r="C34" s="603"/>
      <c r="D34" s="603"/>
      <c r="E34" s="603"/>
      <c r="F34" s="603"/>
      <c r="G34" s="603"/>
      <c r="H34" s="603"/>
      <c r="I34" s="603"/>
      <c r="J34" s="350"/>
      <c r="K34" s="351"/>
      <c r="L34" s="351"/>
      <c r="M34" s="709"/>
      <c r="N34" s="716"/>
    </row>
    <row r="35" spans="1:14" x14ac:dyDescent="0.2">
      <c r="A35" s="350"/>
      <c r="B35" s="378"/>
      <c r="C35" s="671" t="s">
        <v>767</v>
      </c>
      <c r="D35" s="603"/>
      <c r="E35" s="603"/>
      <c r="F35" s="603"/>
      <c r="G35" s="603"/>
      <c r="H35" s="604"/>
      <c r="I35" s="604"/>
      <c r="J35" s="594"/>
      <c r="K35" s="351"/>
      <c r="L35" s="351"/>
      <c r="M35" s="709"/>
      <c r="N35" s="709"/>
    </row>
    <row r="36" spans="1:14" x14ac:dyDescent="0.2">
      <c r="A36" s="350"/>
      <c r="B36" s="378"/>
      <c r="C36" s="1375" t="s">
        <v>791</v>
      </c>
      <c r="D36" s="1375"/>
      <c r="E36" s="1375"/>
      <c r="F36" s="1375"/>
      <c r="G36" s="1375"/>
      <c r="H36" s="1375"/>
      <c r="I36" s="1375"/>
      <c r="J36" s="510" t="s">
        <v>51</v>
      </c>
      <c r="K36" s="351"/>
      <c r="L36" s="496"/>
      <c r="M36" s="708" t="s">
        <v>52</v>
      </c>
      <c r="N36" s="708" t="s">
        <v>52</v>
      </c>
    </row>
    <row r="37" spans="1:14" x14ac:dyDescent="0.2">
      <c r="A37" s="350"/>
      <c r="B37" s="389"/>
      <c r="C37" s="1375" t="s">
        <v>1125</v>
      </c>
      <c r="D37" s="1375"/>
      <c r="E37" s="1375"/>
      <c r="F37" s="1375"/>
      <c r="G37" s="1375"/>
      <c r="H37" s="1375"/>
      <c r="I37" s="1375"/>
      <c r="J37" s="510" t="s">
        <v>51</v>
      </c>
      <c r="K37" s="502"/>
      <c r="L37" s="505">
        <v>636602</v>
      </c>
      <c r="M37" s="711">
        <f>N37*0.8</f>
        <v>620.80000000000007</v>
      </c>
      <c r="N37" s="711">
        <v>776</v>
      </c>
    </row>
    <row r="38" spans="1:14" x14ac:dyDescent="0.2">
      <c r="A38" s="350"/>
      <c r="B38" s="389"/>
      <c r="C38" s="672"/>
      <c r="D38" s="672"/>
      <c r="E38" s="672"/>
      <c r="F38" s="672"/>
      <c r="G38" s="672"/>
      <c r="H38" s="672"/>
      <c r="I38" s="672"/>
      <c r="J38" s="604"/>
      <c r="K38" s="502"/>
      <c r="L38" s="502"/>
      <c r="M38" s="712"/>
      <c r="N38" s="712"/>
    </row>
    <row r="39" spans="1:14" x14ac:dyDescent="0.2">
      <c r="A39" s="350"/>
      <c r="B39" s="372" t="s">
        <v>795</v>
      </c>
      <c r="C39" s="672"/>
      <c r="D39" s="672"/>
      <c r="E39" s="672"/>
      <c r="F39" s="672"/>
      <c r="G39" s="672"/>
      <c r="H39" s="672"/>
      <c r="I39" s="672"/>
      <c r="J39" s="604"/>
      <c r="K39" s="502"/>
      <c r="L39" s="502"/>
      <c r="M39" s="712"/>
      <c r="N39" s="712"/>
    </row>
    <row r="40" spans="1:14" x14ac:dyDescent="0.2">
      <c r="A40" s="350"/>
      <c r="B40" s="389"/>
      <c r="C40" s="1375" t="s">
        <v>267</v>
      </c>
      <c r="D40" s="1375"/>
      <c r="E40" s="1375"/>
      <c r="F40" s="1375"/>
      <c r="G40" s="1375"/>
      <c r="H40" s="1375"/>
      <c r="I40" s="1375"/>
      <c r="J40" s="510" t="s">
        <v>51</v>
      </c>
      <c r="K40" s="502"/>
      <c r="L40" s="505" t="s">
        <v>528</v>
      </c>
      <c r="M40" s="711" t="s">
        <v>52</v>
      </c>
      <c r="N40" s="711" t="s">
        <v>52</v>
      </c>
    </row>
    <row r="41" spans="1:14" x14ac:dyDescent="0.2">
      <c r="A41" s="350"/>
      <c r="B41" s="373"/>
      <c r="C41" s="665"/>
      <c r="D41" s="603"/>
      <c r="E41" s="603"/>
      <c r="F41" s="603"/>
      <c r="G41" s="603"/>
      <c r="H41" s="604"/>
      <c r="I41" s="604"/>
      <c r="J41" s="604"/>
      <c r="K41" s="502"/>
      <c r="L41" s="502"/>
      <c r="M41" s="712"/>
      <c r="N41" s="712"/>
    </row>
    <row r="42" spans="1:14" x14ac:dyDescent="0.2">
      <c r="A42" s="350"/>
      <c r="B42" s="394" t="s">
        <v>99</v>
      </c>
      <c r="C42" s="678"/>
      <c r="D42" s="678"/>
      <c r="E42" s="678"/>
      <c r="F42" s="678"/>
      <c r="G42" s="678"/>
      <c r="H42" s="678"/>
      <c r="I42" s="678"/>
      <c r="J42" s="678"/>
      <c r="K42" s="534"/>
      <c r="L42" s="534"/>
      <c r="M42" s="717"/>
      <c r="N42" s="718"/>
    </row>
    <row r="43" spans="1:14" x14ac:dyDescent="0.2">
      <c r="A43" s="350"/>
      <c r="B43" s="373"/>
      <c r="C43" s="1312" t="s">
        <v>1126</v>
      </c>
      <c r="D43" s="1312"/>
      <c r="E43" s="1312"/>
      <c r="F43" s="1312"/>
      <c r="G43" s="1312"/>
      <c r="H43" s="1312"/>
      <c r="I43" s="1312"/>
      <c r="J43" s="510" t="s">
        <v>51</v>
      </c>
      <c r="K43" s="502"/>
      <c r="L43" s="505" t="s">
        <v>528</v>
      </c>
      <c r="M43" s="708" t="s">
        <v>52</v>
      </c>
      <c r="N43" s="708" t="s">
        <v>52</v>
      </c>
    </row>
    <row r="44" spans="1:14" x14ac:dyDescent="0.2">
      <c r="A44" s="350"/>
      <c r="B44" s="389"/>
      <c r="C44" s="1312" t="s">
        <v>1127</v>
      </c>
      <c r="D44" s="1312"/>
      <c r="E44" s="1312"/>
      <c r="F44" s="1312"/>
      <c r="G44" s="1312"/>
      <c r="H44" s="1312"/>
      <c r="I44" s="1312"/>
      <c r="J44" s="510" t="s">
        <v>51</v>
      </c>
      <c r="K44" s="502"/>
      <c r="L44" s="505">
        <v>631955</v>
      </c>
      <c r="M44" s="711">
        <f>N44*0.8</f>
        <v>259.2</v>
      </c>
      <c r="N44" s="711">
        <v>324</v>
      </c>
    </row>
    <row r="45" spans="1:14" x14ac:dyDescent="0.2">
      <c r="A45" s="350"/>
      <c r="B45" s="389"/>
      <c r="C45" s="1312" t="s">
        <v>1129</v>
      </c>
      <c r="D45" s="1312"/>
      <c r="E45" s="1312"/>
      <c r="F45" s="1312"/>
      <c r="G45" s="1312"/>
      <c r="H45" s="1312"/>
      <c r="I45" s="1312"/>
      <c r="J45" s="510" t="s">
        <v>51</v>
      </c>
      <c r="K45" s="502"/>
      <c r="L45" s="505"/>
      <c r="M45" s="711" t="s">
        <v>52</v>
      </c>
      <c r="N45" s="711" t="s">
        <v>52</v>
      </c>
    </row>
    <row r="46" spans="1:14" x14ac:dyDescent="0.2">
      <c r="A46" s="350"/>
      <c r="B46" s="389"/>
      <c r="C46" s="1312" t="s">
        <v>1131</v>
      </c>
      <c r="D46" s="1312"/>
      <c r="E46" s="1312"/>
      <c r="F46" s="1312"/>
      <c r="G46" s="1312"/>
      <c r="H46" s="1312"/>
      <c r="I46" s="1312"/>
      <c r="J46" s="510" t="s">
        <v>51</v>
      </c>
      <c r="K46" s="502"/>
      <c r="L46" s="505">
        <v>606379</v>
      </c>
      <c r="M46" s="711">
        <f>N46*0.8</f>
        <v>174.4</v>
      </c>
      <c r="N46" s="711">
        <v>218</v>
      </c>
    </row>
    <row r="47" spans="1:14" x14ac:dyDescent="0.2">
      <c r="A47" s="350"/>
      <c r="B47" s="389"/>
      <c r="C47" s="1312" t="s">
        <v>1130</v>
      </c>
      <c r="D47" s="1312"/>
      <c r="E47" s="1312"/>
      <c r="F47" s="1312"/>
      <c r="G47" s="1312"/>
      <c r="H47" s="1312"/>
      <c r="I47" s="1312"/>
      <c r="J47" s="510" t="s">
        <v>51</v>
      </c>
      <c r="K47" s="502"/>
      <c r="L47" s="505">
        <v>603678</v>
      </c>
      <c r="M47" s="711">
        <f>N47*0.8</f>
        <v>195.20000000000002</v>
      </c>
      <c r="N47" s="711">
        <v>244</v>
      </c>
    </row>
    <row r="48" spans="1:14" x14ac:dyDescent="0.2">
      <c r="A48" s="350"/>
      <c r="B48" s="389"/>
      <c r="C48" s="1312" t="s">
        <v>770</v>
      </c>
      <c r="D48" s="1312"/>
      <c r="E48" s="1312"/>
      <c r="F48" s="1312"/>
      <c r="G48" s="1312"/>
      <c r="H48" s="1312"/>
      <c r="I48" s="1312"/>
      <c r="J48" s="510" t="s">
        <v>51</v>
      </c>
      <c r="K48" s="502"/>
      <c r="L48" s="505"/>
      <c r="M48" s="711" t="s">
        <v>52</v>
      </c>
      <c r="N48" s="711" t="s">
        <v>52</v>
      </c>
    </row>
    <row r="49" spans="1:14" x14ac:dyDescent="0.2">
      <c r="A49" s="350"/>
      <c r="B49" s="389"/>
      <c r="C49" s="1312" t="s">
        <v>92</v>
      </c>
      <c r="D49" s="1312"/>
      <c r="E49" s="1312"/>
      <c r="F49" s="1312"/>
      <c r="G49" s="1312"/>
      <c r="H49" s="1312"/>
      <c r="I49" s="1312"/>
      <c r="J49" s="510" t="s">
        <v>51</v>
      </c>
      <c r="K49" s="502"/>
      <c r="L49" s="505"/>
      <c r="M49" s="708" t="s">
        <v>52</v>
      </c>
      <c r="N49" s="708" t="s">
        <v>52</v>
      </c>
    </row>
    <row r="50" spans="1:14" x14ac:dyDescent="0.2">
      <c r="A50" s="350"/>
      <c r="B50" s="389"/>
      <c r="C50" s="1312" t="s">
        <v>226</v>
      </c>
      <c r="D50" s="1312"/>
      <c r="E50" s="1312"/>
      <c r="F50" s="1312"/>
      <c r="G50" s="1312"/>
      <c r="H50" s="1312"/>
      <c r="I50" s="1312"/>
      <c r="J50" s="510" t="s">
        <v>51</v>
      </c>
      <c r="K50" s="502"/>
      <c r="L50" s="505"/>
      <c r="M50" s="708" t="s">
        <v>52</v>
      </c>
      <c r="N50" s="708" t="s">
        <v>52</v>
      </c>
    </row>
    <row r="51" spans="1:14" x14ac:dyDescent="0.2">
      <c r="A51" s="350"/>
      <c r="B51" s="389"/>
      <c r="C51" s="1312" t="s">
        <v>818</v>
      </c>
      <c r="D51" s="1312"/>
      <c r="E51" s="1312"/>
      <c r="F51" s="1312"/>
      <c r="G51" s="1312"/>
      <c r="H51" s="1312"/>
      <c r="I51" s="1312"/>
      <c r="J51" s="510" t="s">
        <v>51</v>
      </c>
      <c r="K51" s="502"/>
      <c r="L51" s="505" t="s">
        <v>528</v>
      </c>
      <c r="M51" s="708" t="s">
        <v>52</v>
      </c>
      <c r="N51" s="708" t="s">
        <v>52</v>
      </c>
    </row>
    <row r="52" spans="1:14" x14ac:dyDescent="0.2">
      <c r="A52" s="350"/>
      <c r="B52" s="389"/>
      <c r="C52" s="1312" t="s">
        <v>82</v>
      </c>
      <c r="D52" s="1312"/>
      <c r="E52" s="1312"/>
      <c r="F52" s="1312"/>
      <c r="G52" s="1312"/>
      <c r="H52" s="1312"/>
      <c r="I52" s="1312"/>
      <c r="J52" s="510" t="s">
        <v>51</v>
      </c>
      <c r="K52" s="502"/>
      <c r="L52" s="505">
        <v>602445</v>
      </c>
      <c r="M52" s="711">
        <f>N52*0.8</f>
        <v>72</v>
      </c>
      <c r="N52" s="708">
        <v>90</v>
      </c>
    </row>
    <row r="53" spans="1:14" x14ac:dyDescent="0.2">
      <c r="A53" s="350"/>
      <c r="B53" s="389"/>
      <c r="C53" s="1095" t="s">
        <v>1132</v>
      </c>
      <c r="D53" s="1096"/>
      <c r="E53" s="1096"/>
      <c r="F53" s="1096"/>
      <c r="G53" s="1096"/>
      <c r="H53" s="1096"/>
      <c r="I53" s="1097"/>
      <c r="J53" s="510" t="s">
        <v>51</v>
      </c>
      <c r="K53" s="502"/>
      <c r="L53" s="505">
        <v>601654</v>
      </c>
      <c r="M53" s="711">
        <f>N53*0.8</f>
        <v>392.8</v>
      </c>
      <c r="N53" s="708">
        <v>491</v>
      </c>
    </row>
    <row r="54" spans="1:14" x14ac:dyDescent="0.2">
      <c r="A54" s="350"/>
      <c r="B54" s="389"/>
      <c r="C54" s="1366" t="s">
        <v>86</v>
      </c>
      <c r="D54" s="1388"/>
      <c r="E54" s="1388"/>
      <c r="F54" s="1388"/>
      <c r="G54" s="1388"/>
      <c r="H54" s="1388"/>
      <c r="I54" s="1389"/>
      <c r="J54" s="510" t="s">
        <v>51</v>
      </c>
      <c r="K54" s="502"/>
      <c r="L54" s="505"/>
      <c r="M54" s="711" t="s">
        <v>52</v>
      </c>
      <c r="N54" s="711" t="s">
        <v>52</v>
      </c>
    </row>
    <row r="55" spans="1:14" x14ac:dyDescent="0.2">
      <c r="A55" s="350"/>
      <c r="B55" s="389"/>
      <c r="C55" s="1366" t="s">
        <v>266</v>
      </c>
      <c r="D55" s="1388"/>
      <c r="E55" s="1388"/>
      <c r="F55" s="1388"/>
      <c r="G55" s="1388"/>
      <c r="H55" s="1388"/>
      <c r="I55" s="1389"/>
      <c r="J55" s="510" t="s">
        <v>51</v>
      </c>
      <c r="K55" s="502"/>
      <c r="L55" s="505"/>
      <c r="M55" s="711" t="s">
        <v>52</v>
      </c>
      <c r="N55" s="711" t="s">
        <v>52</v>
      </c>
    </row>
    <row r="56" spans="1:14" x14ac:dyDescent="0.2">
      <c r="A56" s="350"/>
      <c r="B56" s="389"/>
      <c r="C56" s="602"/>
      <c r="D56" s="603"/>
      <c r="E56" s="603"/>
      <c r="F56" s="603"/>
      <c r="G56" s="603"/>
      <c r="H56" s="604"/>
      <c r="I56" s="604"/>
      <c r="J56" s="604"/>
      <c r="K56" s="502"/>
      <c r="L56" s="502"/>
      <c r="M56" s="712"/>
      <c r="N56" s="712"/>
    </row>
    <row r="57" spans="1:14" x14ac:dyDescent="0.2">
      <c r="A57" s="350"/>
      <c r="B57" s="394" t="s">
        <v>317</v>
      </c>
      <c r="C57" s="678"/>
      <c r="D57" s="678"/>
      <c r="E57" s="678"/>
      <c r="F57" s="678"/>
      <c r="G57" s="678"/>
      <c r="H57" s="678"/>
      <c r="I57" s="678"/>
      <c r="J57" s="678"/>
      <c r="K57" s="534"/>
      <c r="L57" s="534"/>
      <c r="M57" s="717"/>
      <c r="N57" s="718"/>
    </row>
    <row r="58" spans="1:14" x14ac:dyDescent="0.2">
      <c r="A58" s="350"/>
      <c r="B58" s="389"/>
      <c r="C58" s="1312" t="s">
        <v>1120</v>
      </c>
      <c r="D58" s="1312"/>
      <c r="E58" s="1312"/>
      <c r="F58" s="1312"/>
      <c r="G58" s="1312"/>
      <c r="H58" s="1312"/>
      <c r="I58" s="1312"/>
      <c r="J58" s="510" t="s">
        <v>51</v>
      </c>
      <c r="K58" s="502"/>
      <c r="L58" s="505">
        <v>601927</v>
      </c>
      <c r="M58" s="711">
        <f>N58*0.8</f>
        <v>172</v>
      </c>
      <c r="N58" s="711">
        <v>215</v>
      </c>
    </row>
    <row r="59" spans="1:14" x14ac:dyDescent="0.2">
      <c r="A59" s="350"/>
      <c r="B59" s="373"/>
      <c r="C59" s="1312" t="s">
        <v>1119</v>
      </c>
      <c r="D59" s="1312"/>
      <c r="E59" s="1312"/>
      <c r="F59" s="1312"/>
      <c r="G59" s="1312"/>
      <c r="H59" s="1312"/>
      <c r="I59" s="1312"/>
      <c r="J59" s="510" t="s">
        <v>51</v>
      </c>
      <c r="K59" s="502"/>
      <c r="L59" s="505">
        <v>602133</v>
      </c>
      <c r="M59" s="711">
        <f>N59*0.8</f>
        <v>145.6</v>
      </c>
      <c r="N59" s="711">
        <v>182</v>
      </c>
    </row>
    <row r="60" spans="1:14" x14ac:dyDescent="0.2">
      <c r="A60" s="350"/>
      <c r="B60" s="373"/>
      <c r="C60" s="602"/>
      <c r="D60" s="603"/>
      <c r="E60" s="666"/>
      <c r="F60" s="603"/>
      <c r="G60" s="603"/>
      <c r="H60" s="603"/>
      <c r="I60" s="604"/>
      <c r="J60" s="604"/>
      <c r="K60" s="502"/>
      <c r="L60" s="659"/>
      <c r="M60" s="712"/>
      <c r="N60" s="712"/>
    </row>
    <row r="61" spans="1:14" x14ac:dyDescent="0.2">
      <c r="A61" s="350"/>
      <c r="B61" s="394" t="s">
        <v>81</v>
      </c>
      <c r="C61" s="678"/>
      <c r="D61" s="678"/>
      <c r="E61" s="678"/>
      <c r="F61" s="678"/>
      <c r="G61" s="678"/>
      <c r="H61" s="678"/>
      <c r="I61" s="678"/>
      <c r="J61" s="678"/>
      <c r="K61" s="534"/>
      <c r="L61" s="534"/>
      <c r="M61" s="717"/>
      <c r="N61" s="718"/>
    </row>
    <row r="62" spans="1:14" x14ac:dyDescent="0.2">
      <c r="A62" s="350"/>
      <c r="B62" s="389"/>
      <c r="C62" s="1312" t="s">
        <v>318</v>
      </c>
      <c r="D62" s="1312"/>
      <c r="E62" s="1312"/>
      <c r="F62" s="1312"/>
      <c r="G62" s="1312"/>
      <c r="H62" s="1312"/>
      <c r="I62" s="1312"/>
      <c r="J62" s="510" t="s">
        <v>51</v>
      </c>
      <c r="K62" s="502"/>
      <c r="L62" s="505">
        <v>601228</v>
      </c>
      <c r="M62" s="711">
        <f>N62*0.8</f>
        <v>101.60000000000001</v>
      </c>
      <c r="N62" s="711">
        <v>127</v>
      </c>
    </row>
    <row r="63" spans="1:14" x14ac:dyDescent="0.2">
      <c r="A63" s="350"/>
      <c r="B63" s="373"/>
      <c r="C63" s="1312" t="s">
        <v>319</v>
      </c>
      <c r="D63" s="1312"/>
      <c r="E63" s="1312"/>
      <c r="F63" s="1312"/>
      <c r="G63" s="1312"/>
      <c r="H63" s="1312"/>
      <c r="I63" s="1312"/>
      <c r="J63" s="510" t="s">
        <v>51</v>
      </c>
      <c r="K63" s="502"/>
      <c r="L63" s="505">
        <v>601229</v>
      </c>
      <c r="M63" s="711">
        <f>N63*0.8</f>
        <v>101.60000000000001</v>
      </c>
      <c r="N63" s="711">
        <v>127</v>
      </c>
    </row>
    <row r="64" spans="1:14" x14ac:dyDescent="0.2">
      <c r="A64" s="350"/>
      <c r="B64" s="373"/>
      <c r="C64" s="1312" t="s">
        <v>1133</v>
      </c>
      <c r="D64" s="1312"/>
      <c r="E64" s="1312"/>
      <c r="F64" s="1312"/>
      <c r="G64" s="1312"/>
      <c r="H64" s="1312"/>
      <c r="I64" s="1312"/>
      <c r="J64" s="510" t="s">
        <v>51</v>
      </c>
      <c r="K64" s="353"/>
      <c r="L64" s="353"/>
      <c r="M64" s="663" t="s">
        <v>930</v>
      </c>
      <c r="N64" s="663" t="s">
        <v>930</v>
      </c>
    </row>
    <row r="65" spans="1:19" x14ac:dyDescent="0.2">
      <c r="A65" s="350"/>
      <c r="B65" s="373"/>
      <c r="C65" s="1312" t="s">
        <v>1128</v>
      </c>
      <c r="D65" s="1312"/>
      <c r="E65" s="1312"/>
      <c r="F65" s="1312"/>
      <c r="G65" s="1312"/>
      <c r="H65" s="1312"/>
      <c r="I65" s="1312"/>
      <c r="J65" s="510" t="s">
        <v>51</v>
      </c>
      <c r="K65" s="502"/>
      <c r="L65" s="505" t="s">
        <v>265</v>
      </c>
      <c r="M65" s="711">
        <f>N65*0.8</f>
        <v>726.40000000000009</v>
      </c>
      <c r="N65" s="711">
        <v>908</v>
      </c>
    </row>
    <row r="66" spans="1:19" s="425" customFormat="1" x14ac:dyDescent="0.2">
      <c r="A66" s="350"/>
      <c r="B66" s="373"/>
      <c r="C66" s="1312" t="s">
        <v>264</v>
      </c>
      <c r="D66" s="1312"/>
      <c r="E66" s="1312"/>
      <c r="F66" s="1312"/>
      <c r="G66" s="1312"/>
      <c r="H66" s="1312"/>
      <c r="I66" s="1312"/>
      <c r="J66" s="510" t="s">
        <v>51</v>
      </c>
      <c r="K66" s="502"/>
      <c r="L66" s="505" t="s">
        <v>1100</v>
      </c>
      <c r="M66" s="711">
        <f>N66*0.8</f>
        <v>787.2</v>
      </c>
      <c r="N66" s="711">
        <v>984</v>
      </c>
    </row>
    <row r="67" spans="1:19" s="425" customFormat="1" x14ac:dyDescent="0.2">
      <c r="A67" s="350"/>
      <c r="B67" s="373"/>
      <c r="C67" s="1091"/>
      <c r="D67" s="1091"/>
      <c r="E67" s="1091"/>
      <c r="F67" s="1091"/>
      <c r="G67" s="1091"/>
      <c r="H67" s="1091"/>
      <c r="I67" s="1091"/>
      <c r="J67" s="604"/>
      <c r="K67" s="502"/>
      <c r="L67" s="502"/>
      <c r="M67" s="712"/>
      <c r="N67" s="712"/>
    </row>
    <row r="68" spans="1:19" s="425" customFormat="1" x14ac:dyDescent="0.2">
      <c r="A68" s="350"/>
      <c r="B68" s="372" t="s">
        <v>120</v>
      </c>
      <c r="C68" s="1091"/>
      <c r="D68" s="1091"/>
      <c r="E68" s="1091"/>
      <c r="F68" s="1091"/>
      <c r="G68" s="1091"/>
      <c r="H68" s="1091"/>
      <c r="I68" s="1091"/>
      <c r="J68" s="604"/>
      <c r="K68" s="502"/>
      <c r="L68" s="502"/>
      <c r="M68" s="712"/>
      <c r="N68" s="712"/>
    </row>
    <row r="69" spans="1:19" s="425" customFormat="1" x14ac:dyDescent="0.2">
      <c r="A69" s="350"/>
      <c r="B69" s="373"/>
      <c r="C69" s="1312" t="s">
        <v>802</v>
      </c>
      <c r="D69" s="1312"/>
      <c r="E69" s="1312"/>
      <c r="F69" s="1312"/>
      <c r="G69" s="1312"/>
      <c r="H69" s="1312"/>
      <c r="I69" s="1312"/>
      <c r="J69" s="510" t="s">
        <v>51</v>
      </c>
      <c r="K69" s="502"/>
      <c r="L69" s="505">
        <v>602134</v>
      </c>
      <c r="M69" s="711">
        <f>N69*0.8</f>
        <v>266.40000000000003</v>
      </c>
      <c r="N69" s="711">
        <v>333</v>
      </c>
    </row>
    <row r="70" spans="1:19" s="425" customFormat="1" x14ac:dyDescent="0.2">
      <c r="A70" s="350"/>
      <c r="B70" s="373"/>
      <c r="C70" s="1312" t="s">
        <v>803</v>
      </c>
      <c r="D70" s="1312"/>
      <c r="E70" s="1312"/>
      <c r="F70" s="1312"/>
      <c r="G70" s="1312"/>
      <c r="H70" s="1312"/>
      <c r="I70" s="1312"/>
      <c r="J70" s="510" t="s">
        <v>51</v>
      </c>
      <c r="K70" s="502"/>
      <c r="L70" s="505">
        <v>602332</v>
      </c>
      <c r="M70" s="711">
        <f>N70*0.8</f>
        <v>990.40000000000009</v>
      </c>
      <c r="N70" s="711">
        <v>1238</v>
      </c>
    </row>
    <row r="71" spans="1:19" s="425" customFormat="1" x14ac:dyDescent="0.2">
      <c r="A71" s="350"/>
      <c r="B71" s="373"/>
      <c r="C71" s="1312" t="s">
        <v>1123</v>
      </c>
      <c r="D71" s="1312"/>
      <c r="E71" s="1312"/>
      <c r="F71" s="1312"/>
      <c r="G71" s="1312"/>
      <c r="H71" s="1312"/>
      <c r="I71" s="1312"/>
      <c r="J71" s="510" t="s">
        <v>51</v>
      </c>
      <c r="K71" s="502"/>
      <c r="L71" s="505">
        <v>602908</v>
      </c>
      <c r="M71" s="711">
        <f>N71*0.8</f>
        <v>107.2</v>
      </c>
      <c r="N71" s="711">
        <v>134</v>
      </c>
    </row>
    <row r="72" spans="1:19" s="425" customFormat="1" x14ac:dyDescent="0.2">
      <c r="A72" s="350"/>
      <c r="B72" s="373"/>
      <c r="C72" s="1312" t="s">
        <v>1122</v>
      </c>
      <c r="D72" s="1312"/>
      <c r="E72" s="1312"/>
      <c r="F72" s="1312"/>
      <c r="G72" s="1312"/>
      <c r="H72" s="1312"/>
      <c r="I72" s="1312"/>
      <c r="J72" s="510" t="s">
        <v>51</v>
      </c>
      <c r="K72" s="502"/>
      <c r="L72" s="505" t="s">
        <v>268</v>
      </c>
      <c r="M72" s="711">
        <f>N72*0.8</f>
        <v>124</v>
      </c>
      <c r="N72" s="711">
        <v>155</v>
      </c>
    </row>
    <row r="73" spans="1:19" s="425" customFormat="1" x14ac:dyDescent="0.2">
      <c r="A73" s="350"/>
      <c r="B73" s="373"/>
      <c r="C73" s="1312" t="s">
        <v>806</v>
      </c>
      <c r="D73" s="1312"/>
      <c r="E73" s="1312"/>
      <c r="F73" s="1312"/>
      <c r="G73" s="1312"/>
      <c r="H73" s="1312"/>
      <c r="I73" s="1312"/>
      <c r="J73" s="510" t="s">
        <v>51</v>
      </c>
      <c r="K73" s="502"/>
      <c r="L73" s="505">
        <v>602628</v>
      </c>
      <c r="M73" s="711">
        <f>N73*0.8</f>
        <v>528.80000000000007</v>
      </c>
      <c r="N73" s="711">
        <v>661</v>
      </c>
    </row>
    <row r="74" spans="1:19" s="425" customFormat="1" x14ac:dyDescent="0.2">
      <c r="A74" s="350"/>
      <c r="B74" s="373"/>
      <c r="C74" s="905"/>
      <c r="D74" s="905"/>
      <c r="E74" s="905"/>
      <c r="F74" s="905"/>
      <c r="G74" s="905"/>
      <c r="H74" s="905"/>
      <c r="I74" s="905"/>
      <c r="J74" s="604"/>
      <c r="K74" s="502"/>
      <c r="L74" s="502"/>
      <c r="M74" s="712"/>
      <c r="N74" s="712"/>
    </row>
    <row r="75" spans="1:19" ht="13.5" customHeight="1" x14ac:dyDescent="0.2">
      <c r="A75" s="350"/>
      <c r="B75" s="350"/>
      <c r="C75" s="389"/>
      <c r="D75" s="350"/>
      <c r="E75" s="350"/>
      <c r="F75" s="350"/>
      <c r="G75" s="350"/>
      <c r="H75" s="350"/>
      <c r="I75" s="350"/>
      <c r="J75" s="350"/>
      <c r="K75" s="351"/>
      <c r="L75" s="351"/>
      <c r="M75" s="628"/>
      <c r="N75" s="629"/>
    </row>
    <row r="76" spans="1:19" ht="22.8" x14ac:dyDescent="0.2">
      <c r="A76" s="350"/>
      <c r="B76" s="381" t="s">
        <v>399</v>
      </c>
      <c r="C76" s="362"/>
      <c r="D76" s="362"/>
      <c r="E76" s="362"/>
      <c r="F76" s="362"/>
      <c r="G76" s="362"/>
      <c r="H76" s="643"/>
      <c r="I76" s="721"/>
      <c r="J76" s="364" t="s">
        <v>810</v>
      </c>
      <c r="K76" s="388"/>
      <c r="L76" s="364" t="s">
        <v>47</v>
      </c>
      <c r="M76" s="722" t="s">
        <v>455</v>
      </c>
      <c r="N76" s="637" t="s">
        <v>5</v>
      </c>
    </row>
    <row r="77" spans="1:19" x14ac:dyDescent="0.2">
      <c r="A77" s="350"/>
      <c r="B77" s="359" t="s">
        <v>720</v>
      </c>
      <c r="C77" s="359"/>
      <c r="D77" s="359"/>
      <c r="E77" s="359"/>
      <c r="F77" s="359"/>
      <c r="G77" s="359"/>
      <c r="H77" s="457"/>
      <c r="I77" s="455"/>
      <c r="J77" s="455"/>
      <c r="K77" s="456"/>
      <c r="L77" s="456"/>
      <c r="M77" s="633"/>
      <c r="N77" s="657"/>
    </row>
    <row r="78" spans="1:19" ht="54" customHeight="1" x14ac:dyDescent="0.2">
      <c r="A78" s="350"/>
      <c r="B78" s="359"/>
      <c r="C78" s="1439" t="s">
        <v>912</v>
      </c>
      <c r="D78" s="1439"/>
      <c r="E78" s="1439"/>
      <c r="F78" s="1439"/>
      <c r="G78" s="1439"/>
      <c r="H78" s="1439"/>
      <c r="I78" s="1440"/>
      <c r="J78" s="510" t="s">
        <v>51</v>
      </c>
      <c r="K78" s="456"/>
      <c r="L78" s="496">
        <v>3857</v>
      </c>
      <c r="M78" s="711">
        <f t="shared" ref="M78:M103" si="0">N78*0.8</f>
        <v>216</v>
      </c>
      <c r="N78" s="687">
        <v>270</v>
      </c>
      <c r="S78" s="425"/>
    </row>
    <row r="79" spans="1:19" ht="24.75" customHeight="1" x14ac:dyDescent="0.2">
      <c r="A79" s="350"/>
      <c r="B79" s="359"/>
      <c r="C79" s="1441" t="s">
        <v>1110</v>
      </c>
      <c r="D79" s="1442"/>
      <c r="E79" s="1442"/>
      <c r="F79" s="1442"/>
      <c r="G79" s="1442"/>
      <c r="H79" s="1442"/>
      <c r="I79" s="1443"/>
      <c r="J79" s="531" t="s">
        <v>51</v>
      </c>
      <c r="K79" s="456"/>
      <c r="L79" s="496">
        <v>3672</v>
      </c>
      <c r="M79" s="711">
        <f t="shared" si="0"/>
        <v>3600</v>
      </c>
      <c r="N79" s="687">
        <v>4500</v>
      </c>
      <c r="Q79" s="365"/>
      <c r="S79" s="425"/>
    </row>
    <row r="80" spans="1:19" ht="12.75" customHeight="1" x14ac:dyDescent="0.2">
      <c r="A80" s="350"/>
      <c r="B80" s="359"/>
      <c r="C80" s="1441" t="s">
        <v>963</v>
      </c>
      <c r="D80" s="1442"/>
      <c r="E80" s="1442"/>
      <c r="F80" s="1442"/>
      <c r="G80" s="1442"/>
      <c r="H80" s="1442"/>
      <c r="I80" s="1443"/>
      <c r="J80" s="531" t="s">
        <v>51</v>
      </c>
      <c r="K80" s="456"/>
      <c r="L80" s="496">
        <v>3216</v>
      </c>
      <c r="M80" s="711">
        <f t="shared" si="0"/>
        <v>79.2</v>
      </c>
      <c r="N80" s="687">
        <v>99</v>
      </c>
      <c r="Q80" s="365"/>
      <c r="S80" s="425"/>
    </row>
    <row r="81" spans="1:19" ht="12.75" customHeight="1" x14ac:dyDescent="0.2">
      <c r="A81" s="350"/>
      <c r="B81" s="359"/>
      <c r="C81" s="1441" t="s">
        <v>1103</v>
      </c>
      <c r="D81" s="1442"/>
      <c r="E81" s="1442"/>
      <c r="F81" s="1442"/>
      <c r="G81" s="1442"/>
      <c r="H81" s="1442"/>
      <c r="I81" s="1443"/>
      <c r="J81" s="531" t="s">
        <v>51</v>
      </c>
      <c r="K81" s="456"/>
      <c r="L81" s="496">
        <v>3895</v>
      </c>
      <c r="M81" s="711">
        <f t="shared" si="0"/>
        <v>374.40000000000003</v>
      </c>
      <c r="N81" s="687">
        <v>468</v>
      </c>
      <c r="Q81" s="365"/>
      <c r="S81" s="425"/>
    </row>
    <row r="82" spans="1:19" ht="26.25" customHeight="1" x14ac:dyDescent="0.2">
      <c r="A82" s="350"/>
      <c r="B82" s="359"/>
      <c r="C82" s="1441" t="s">
        <v>1104</v>
      </c>
      <c r="D82" s="1442"/>
      <c r="E82" s="1442"/>
      <c r="F82" s="1442"/>
      <c r="G82" s="1442"/>
      <c r="H82" s="1442"/>
      <c r="I82" s="1443"/>
      <c r="J82" s="531" t="s">
        <v>51</v>
      </c>
      <c r="K82" s="456"/>
      <c r="L82" s="496">
        <v>3987</v>
      </c>
      <c r="M82" s="711">
        <f t="shared" si="0"/>
        <v>2880</v>
      </c>
      <c r="N82" s="687">
        <v>3600</v>
      </c>
      <c r="Q82" s="365"/>
      <c r="S82" s="425"/>
    </row>
    <row r="83" spans="1:19" ht="12.75" customHeight="1" x14ac:dyDescent="0.2">
      <c r="A83" s="350"/>
      <c r="B83" s="359"/>
      <c r="C83" s="1441" t="s">
        <v>1105</v>
      </c>
      <c r="D83" s="1442"/>
      <c r="E83" s="1442"/>
      <c r="F83" s="1442"/>
      <c r="G83" s="1442"/>
      <c r="H83" s="1442"/>
      <c r="I83" s="1443"/>
      <c r="J83" s="531" t="s">
        <v>51</v>
      </c>
      <c r="K83" s="456"/>
      <c r="L83" s="496">
        <v>4838</v>
      </c>
      <c r="M83" s="711">
        <f t="shared" si="0"/>
        <v>648</v>
      </c>
      <c r="N83" s="687">
        <v>810</v>
      </c>
      <c r="Q83" s="365"/>
      <c r="S83" s="425"/>
    </row>
    <row r="84" spans="1:19" ht="12.75" customHeight="1" x14ac:dyDescent="0.2">
      <c r="A84" s="350"/>
      <c r="B84" s="359"/>
      <c r="C84" s="1441" t="s">
        <v>1142</v>
      </c>
      <c r="D84" s="1442"/>
      <c r="E84" s="1442"/>
      <c r="F84" s="1442"/>
      <c r="G84" s="1442"/>
      <c r="H84" s="1442"/>
      <c r="I84" s="1443"/>
      <c r="J84" s="531" t="s">
        <v>51</v>
      </c>
      <c r="K84" s="456"/>
      <c r="L84" s="496">
        <v>3451</v>
      </c>
      <c r="M84" s="711">
        <f t="shared" si="0"/>
        <v>288</v>
      </c>
      <c r="N84" s="687">
        <v>360</v>
      </c>
      <c r="Q84" s="365"/>
      <c r="S84" s="425"/>
    </row>
    <row r="85" spans="1:19" ht="12.75" customHeight="1" x14ac:dyDescent="0.2">
      <c r="A85" s="350"/>
      <c r="B85" s="359"/>
      <c r="C85" s="1441" t="s">
        <v>1106</v>
      </c>
      <c r="D85" s="1442"/>
      <c r="E85" s="1442"/>
      <c r="F85" s="1442"/>
      <c r="G85" s="1442"/>
      <c r="H85" s="1442"/>
      <c r="I85" s="1443"/>
      <c r="J85" s="531" t="s">
        <v>51</v>
      </c>
      <c r="K85" s="456"/>
      <c r="L85" s="496">
        <v>4939</v>
      </c>
      <c r="M85" s="711">
        <f t="shared" si="0"/>
        <v>468</v>
      </c>
      <c r="N85" s="687">
        <v>585</v>
      </c>
      <c r="Q85" s="365"/>
      <c r="S85" s="425"/>
    </row>
    <row r="86" spans="1:19" ht="12.75" customHeight="1" x14ac:dyDescent="0.2">
      <c r="A86" s="350"/>
      <c r="B86" s="359"/>
      <c r="C86" s="1441" t="s">
        <v>1111</v>
      </c>
      <c r="D86" s="1442"/>
      <c r="E86" s="1442"/>
      <c r="F86" s="1442"/>
      <c r="G86" s="1442"/>
      <c r="H86" s="1442"/>
      <c r="I86" s="1443"/>
      <c r="J86" s="531" t="s">
        <v>51</v>
      </c>
      <c r="K86" s="456"/>
      <c r="L86" s="496">
        <v>4732</v>
      </c>
      <c r="M86" s="711">
        <f t="shared" si="0"/>
        <v>18000</v>
      </c>
      <c r="N86" s="687">
        <v>22500</v>
      </c>
      <c r="Q86" s="365"/>
      <c r="S86" s="425"/>
    </row>
    <row r="87" spans="1:19" ht="12.75" customHeight="1" x14ac:dyDescent="0.2">
      <c r="A87" s="350"/>
      <c r="B87" s="453"/>
      <c r="C87" s="1441" t="s">
        <v>1112</v>
      </c>
      <c r="D87" s="1442"/>
      <c r="E87" s="1442"/>
      <c r="F87" s="1442"/>
      <c r="G87" s="1442"/>
      <c r="H87" s="1442"/>
      <c r="I87" s="1443"/>
      <c r="J87" s="531" t="s">
        <v>51</v>
      </c>
      <c r="K87" s="456"/>
      <c r="L87" s="496">
        <v>3338</v>
      </c>
      <c r="M87" s="711">
        <f t="shared" si="0"/>
        <v>1728</v>
      </c>
      <c r="N87" s="687">
        <v>2160</v>
      </c>
      <c r="Q87" s="365"/>
      <c r="S87" s="425"/>
    </row>
    <row r="88" spans="1:19" ht="12.75" customHeight="1" x14ac:dyDescent="0.2">
      <c r="A88" s="350"/>
      <c r="B88" s="453"/>
      <c r="C88" s="1441" t="s">
        <v>1107</v>
      </c>
      <c r="D88" s="1442"/>
      <c r="E88" s="1442"/>
      <c r="F88" s="1442"/>
      <c r="G88" s="1442"/>
      <c r="H88" s="1442"/>
      <c r="I88" s="1443"/>
      <c r="J88" s="531" t="s">
        <v>51</v>
      </c>
      <c r="K88" s="456"/>
      <c r="L88" s="496">
        <v>3165</v>
      </c>
      <c r="M88" s="711">
        <f t="shared" si="0"/>
        <v>221.60000000000002</v>
      </c>
      <c r="N88" s="687">
        <v>277</v>
      </c>
      <c r="Q88" s="365"/>
      <c r="S88" s="425"/>
    </row>
    <row r="89" spans="1:19" s="425" customFormat="1" ht="12.75" customHeight="1" x14ac:dyDescent="0.2">
      <c r="A89" s="350"/>
      <c r="B89" s="453"/>
      <c r="C89" s="1441" t="s">
        <v>1108</v>
      </c>
      <c r="D89" s="1442"/>
      <c r="E89" s="1442"/>
      <c r="F89" s="1442"/>
      <c r="G89" s="1442"/>
      <c r="H89" s="1442"/>
      <c r="I89" s="1443"/>
      <c r="J89" s="531" t="s">
        <v>51</v>
      </c>
      <c r="K89" s="456"/>
      <c r="L89" s="496">
        <v>4828</v>
      </c>
      <c r="M89" s="711">
        <f t="shared" si="0"/>
        <v>387.20000000000005</v>
      </c>
      <c r="N89" s="687">
        <v>484</v>
      </c>
      <c r="P89" s="353"/>
      <c r="Q89" s="365"/>
      <c r="R89" s="353"/>
    </row>
    <row r="90" spans="1:19" s="425" customFormat="1" ht="12.75" customHeight="1" x14ac:dyDescent="0.2">
      <c r="A90" s="350"/>
      <c r="B90" s="453"/>
      <c r="C90" s="1441" t="s">
        <v>960</v>
      </c>
      <c r="D90" s="1442"/>
      <c r="E90" s="1442"/>
      <c r="F90" s="1442"/>
      <c r="G90" s="1442"/>
      <c r="H90" s="1442"/>
      <c r="I90" s="1443"/>
      <c r="J90" s="531" t="s">
        <v>51</v>
      </c>
      <c r="K90" s="456"/>
      <c r="L90" s="496">
        <v>3406</v>
      </c>
      <c r="M90" s="711">
        <f t="shared" si="0"/>
        <v>216</v>
      </c>
      <c r="N90" s="687">
        <v>270</v>
      </c>
      <c r="P90" s="353"/>
      <c r="Q90" s="365"/>
      <c r="R90" s="353"/>
    </row>
    <row r="91" spans="1:19" s="425" customFormat="1" x14ac:dyDescent="0.2">
      <c r="A91" s="350"/>
      <c r="B91" s="453"/>
      <c r="C91" s="1439" t="s">
        <v>1101</v>
      </c>
      <c r="D91" s="1439"/>
      <c r="E91" s="1439"/>
      <c r="F91" s="1439"/>
      <c r="G91" s="1439"/>
      <c r="H91" s="1439"/>
      <c r="I91" s="1440"/>
      <c r="J91" s="510" t="s">
        <v>51</v>
      </c>
      <c r="K91" s="456"/>
      <c r="L91" s="496">
        <v>3712</v>
      </c>
      <c r="M91" s="711">
        <f t="shared" si="0"/>
        <v>1760.8000000000002</v>
      </c>
      <c r="N91" s="687">
        <v>2201</v>
      </c>
      <c r="P91" s="353"/>
      <c r="Q91" s="365"/>
      <c r="R91" s="353"/>
    </row>
    <row r="92" spans="1:19" s="425" customFormat="1" ht="12.75" customHeight="1" x14ac:dyDescent="0.2">
      <c r="A92" s="350"/>
      <c r="B92" s="373"/>
      <c r="C92" s="1441" t="s">
        <v>1109</v>
      </c>
      <c r="D92" s="1442"/>
      <c r="E92" s="1442"/>
      <c r="F92" s="1442"/>
      <c r="G92" s="1442"/>
      <c r="H92" s="1442"/>
      <c r="I92" s="1443"/>
      <c r="J92" s="531" t="s">
        <v>51</v>
      </c>
      <c r="K92" s="456"/>
      <c r="L92" s="496">
        <v>3592</v>
      </c>
      <c r="M92" s="711">
        <f t="shared" si="0"/>
        <v>252</v>
      </c>
      <c r="N92" s="687">
        <v>315</v>
      </c>
      <c r="O92" s="353"/>
      <c r="P92" s="353"/>
      <c r="Q92" s="365"/>
      <c r="R92" s="353"/>
    </row>
    <row r="93" spans="1:19" s="425" customFormat="1" x14ac:dyDescent="0.2">
      <c r="A93" s="350"/>
      <c r="B93" s="453"/>
      <c r="C93" s="1439" t="s">
        <v>913</v>
      </c>
      <c r="D93" s="1439"/>
      <c r="E93" s="1439"/>
      <c r="F93" s="1439"/>
      <c r="G93" s="1439"/>
      <c r="H93" s="1439"/>
      <c r="I93" s="1440"/>
      <c r="J93" s="510" t="s">
        <v>51</v>
      </c>
      <c r="K93" s="456"/>
      <c r="L93" s="496">
        <v>3223</v>
      </c>
      <c r="M93" s="711">
        <f t="shared" si="0"/>
        <v>1296</v>
      </c>
      <c r="N93" s="687">
        <v>1620</v>
      </c>
      <c r="O93" s="353"/>
      <c r="P93" s="353"/>
      <c r="Q93" s="365"/>
      <c r="R93" s="353"/>
    </row>
    <row r="94" spans="1:19" s="425" customFormat="1" ht="12.75" customHeight="1" x14ac:dyDescent="0.2">
      <c r="A94" s="350"/>
      <c r="B94" s="453"/>
      <c r="C94" s="1441" t="s">
        <v>914</v>
      </c>
      <c r="D94" s="1442"/>
      <c r="E94" s="1442"/>
      <c r="F94" s="1442"/>
      <c r="G94" s="1442"/>
      <c r="H94" s="1442"/>
      <c r="I94" s="1443"/>
      <c r="J94" s="510" t="s">
        <v>51</v>
      </c>
      <c r="K94" s="456"/>
      <c r="L94" s="496">
        <v>3334</v>
      </c>
      <c r="M94" s="711">
        <f t="shared" si="0"/>
        <v>828</v>
      </c>
      <c r="N94" s="687">
        <v>1035</v>
      </c>
      <c r="O94" s="353"/>
      <c r="P94" s="353"/>
      <c r="Q94" s="365"/>
      <c r="R94" s="353"/>
    </row>
    <row r="95" spans="1:19" s="425" customFormat="1" x14ac:dyDescent="0.2">
      <c r="A95" s="350"/>
      <c r="B95" s="453"/>
      <c r="C95" s="1439" t="s">
        <v>915</v>
      </c>
      <c r="D95" s="1439"/>
      <c r="E95" s="1439"/>
      <c r="F95" s="1439"/>
      <c r="G95" s="1439"/>
      <c r="H95" s="1439"/>
      <c r="I95" s="1440"/>
      <c r="J95" s="510" t="s">
        <v>51</v>
      </c>
      <c r="K95" s="456"/>
      <c r="L95" s="496">
        <v>3687</v>
      </c>
      <c r="M95" s="711">
        <f t="shared" si="0"/>
        <v>4824</v>
      </c>
      <c r="N95" s="687">
        <v>6030</v>
      </c>
      <c r="O95" s="353"/>
      <c r="P95" s="353"/>
      <c r="Q95" s="365"/>
      <c r="R95" s="353"/>
    </row>
    <row r="96" spans="1:19" s="425" customFormat="1" x14ac:dyDescent="0.2">
      <c r="A96" s="350"/>
      <c r="B96" s="903"/>
      <c r="C96" s="1439" t="s">
        <v>916</v>
      </c>
      <c r="D96" s="1439"/>
      <c r="E96" s="1439"/>
      <c r="F96" s="1439"/>
      <c r="G96" s="1439"/>
      <c r="H96" s="1439"/>
      <c r="I96" s="1440"/>
      <c r="J96" s="510" t="s">
        <v>51</v>
      </c>
      <c r="K96" s="456"/>
      <c r="L96" s="496">
        <v>3480</v>
      </c>
      <c r="M96" s="711">
        <f t="shared" si="0"/>
        <v>547.20000000000005</v>
      </c>
      <c r="N96" s="687">
        <v>684</v>
      </c>
      <c r="O96" s="353"/>
      <c r="P96" s="353"/>
      <c r="Q96" s="365"/>
      <c r="R96" s="353"/>
    </row>
    <row r="97" spans="1:19" s="425" customFormat="1" x14ac:dyDescent="0.2">
      <c r="A97" s="350"/>
      <c r="B97" s="453"/>
      <c r="C97" s="1439" t="s">
        <v>917</v>
      </c>
      <c r="D97" s="1439"/>
      <c r="E97" s="1439"/>
      <c r="F97" s="1439"/>
      <c r="G97" s="1439"/>
      <c r="H97" s="1439"/>
      <c r="I97" s="1440"/>
      <c r="J97" s="510" t="s">
        <v>51</v>
      </c>
      <c r="K97" s="456"/>
      <c r="L97" s="496">
        <v>3351</v>
      </c>
      <c r="M97" s="711">
        <f t="shared" si="0"/>
        <v>648</v>
      </c>
      <c r="N97" s="687">
        <v>810</v>
      </c>
      <c r="O97" s="353"/>
      <c r="P97" s="353"/>
      <c r="Q97" s="365"/>
      <c r="R97" s="353"/>
      <c r="S97" s="353"/>
    </row>
    <row r="98" spans="1:19" s="425" customFormat="1" x14ac:dyDescent="0.2">
      <c r="A98" s="350"/>
      <c r="B98" s="359"/>
      <c r="C98" s="1439" t="s">
        <v>901</v>
      </c>
      <c r="D98" s="1439"/>
      <c r="E98" s="1439"/>
      <c r="F98" s="1439"/>
      <c r="G98" s="1439"/>
      <c r="H98" s="1439"/>
      <c r="I98" s="1440"/>
      <c r="J98" s="510" t="s">
        <v>51</v>
      </c>
      <c r="K98" s="456"/>
      <c r="L98" s="496">
        <v>3326</v>
      </c>
      <c r="M98" s="711">
        <f t="shared" si="0"/>
        <v>972</v>
      </c>
      <c r="N98" s="687">
        <v>1215</v>
      </c>
      <c r="O98" s="353"/>
      <c r="P98" s="353"/>
      <c r="Q98" s="365"/>
      <c r="R98" s="353"/>
      <c r="S98" s="353"/>
    </row>
    <row r="99" spans="1:19" s="425" customFormat="1" x14ac:dyDescent="0.2">
      <c r="A99" s="350"/>
      <c r="B99" s="359"/>
      <c r="C99" s="1439" t="s">
        <v>918</v>
      </c>
      <c r="D99" s="1439"/>
      <c r="E99" s="1439"/>
      <c r="F99" s="1439"/>
      <c r="G99" s="1439"/>
      <c r="H99" s="1439"/>
      <c r="I99" s="1440"/>
      <c r="J99" s="510" t="s">
        <v>51</v>
      </c>
      <c r="K99" s="456"/>
      <c r="L99" s="496" t="s">
        <v>919</v>
      </c>
      <c r="M99" s="711">
        <f t="shared" si="0"/>
        <v>1008</v>
      </c>
      <c r="N99" s="687">
        <v>1260</v>
      </c>
      <c r="O99" s="353"/>
      <c r="P99" s="353"/>
      <c r="Q99" s="365"/>
      <c r="R99" s="353"/>
      <c r="S99" s="353"/>
    </row>
    <row r="100" spans="1:19" s="425" customFormat="1" x14ac:dyDescent="0.2">
      <c r="A100" s="350"/>
      <c r="B100" s="353"/>
      <c r="C100" s="1439" t="s">
        <v>920</v>
      </c>
      <c r="D100" s="1439"/>
      <c r="E100" s="1439"/>
      <c r="F100" s="1439"/>
      <c r="G100" s="1439"/>
      <c r="H100" s="1439"/>
      <c r="I100" s="1440"/>
      <c r="J100" s="510" t="s">
        <v>51</v>
      </c>
      <c r="K100" s="351"/>
      <c r="L100" s="496">
        <v>4820</v>
      </c>
      <c r="M100" s="711">
        <f t="shared" si="0"/>
        <v>324</v>
      </c>
      <c r="N100" s="687">
        <v>405</v>
      </c>
      <c r="O100" s="353"/>
      <c r="P100" s="353"/>
      <c r="Q100" s="365"/>
      <c r="R100" s="353"/>
      <c r="S100" s="353"/>
    </row>
    <row r="101" spans="1:19" s="425" customFormat="1" x14ac:dyDescent="0.2">
      <c r="A101" s="350"/>
      <c r="B101" s="353"/>
      <c r="C101" s="1439" t="s">
        <v>1102</v>
      </c>
      <c r="D101" s="1439"/>
      <c r="E101" s="1439"/>
      <c r="F101" s="1439"/>
      <c r="G101" s="1439"/>
      <c r="H101" s="1439"/>
      <c r="I101" s="1440"/>
      <c r="J101" s="510" t="s">
        <v>51</v>
      </c>
      <c r="K101" s="351"/>
      <c r="L101" s="496">
        <v>4821</v>
      </c>
      <c r="M101" s="711">
        <f t="shared" si="0"/>
        <v>324</v>
      </c>
      <c r="N101" s="687">
        <v>405</v>
      </c>
      <c r="O101" s="353"/>
      <c r="P101" s="353"/>
      <c r="Q101" s="365"/>
      <c r="R101" s="353"/>
      <c r="S101" s="353"/>
    </row>
    <row r="102" spans="1:19" s="425" customFormat="1" x14ac:dyDescent="0.2">
      <c r="A102" s="350"/>
      <c r="B102" s="453"/>
      <c r="C102" s="1439" t="s">
        <v>1143</v>
      </c>
      <c r="D102" s="1439"/>
      <c r="E102" s="1439"/>
      <c r="F102" s="1439"/>
      <c r="G102" s="1439"/>
      <c r="H102" s="1439"/>
      <c r="I102" s="1440"/>
      <c r="J102" s="510" t="s">
        <v>51</v>
      </c>
      <c r="K102" s="351"/>
      <c r="L102" s="496">
        <v>3444</v>
      </c>
      <c r="M102" s="711">
        <f t="shared" si="0"/>
        <v>1160</v>
      </c>
      <c r="N102" s="687">
        <v>1450</v>
      </c>
      <c r="O102" s="658"/>
      <c r="P102" s="658"/>
      <c r="Q102" s="365"/>
      <c r="R102" s="353"/>
    </row>
    <row r="103" spans="1:19" s="425" customFormat="1" x14ac:dyDescent="0.2">
      <c r="A103" s="350"/>
      <c r="B103" s="359"/>
      <c r="C103" s="1439" t="s">
        <v>1144</v>
      </c>
      <c r="D103" s="1439"/>
      <c r="E103" s="1439"/>
      <c r="F103" s="1439"/>
      <c r="G103" s="1439"/>
      <c r="H103" s="1439"/>
      <c r="I103" s="1440"/>
      <c r="J103" s="510" t="s">
        <v>51</v>
      </c>
      <c r="K103" s="351"/>
      <c r="L103" s="496">
        <v>4321</v>
      </c>
      <c r="M103" s="711">
        <f t="shared" si="0"/>
        <v>1368</v>
      </c>
      <c r="N103" s="687">
        <v>1710</v>
      </c>
      <c r="O103" s="658"/>
      <c r="P103" s="658"/>
      <c r="Q103" s="365"/>
      <c r="R103" s="353"/>
    </row>
    <row r="104" spans="1:19" s="425" customFormat="1" x14ac:dyDescent="0.2">
      <c r="B104" s="453"/>
      <c r="C104" s="454"/>
      <c r="D104" s="457"/>
      <c r="E104" s="457"/>
      <c r="F104" s="457"/>
      <c r="G104" s="457"/>
      <c r="H104" s="457"/>
      <c r="I104" s="455"/>
      <c r="J104" s="455"/>
      <c r="K104" s="456"/>
      <c r="L104" s="456"/>
      <c r="M104" s="633"/>
      <c r="N104" s="663"/>
      <c r="O104" s="353"/>
    </row>
    <row r="105" spans="1:19" s="425" customFormat="1" x14ac:dyDescent="0.2">
      <c r="B105" s="453" t="s">
        <v>662</v>
      </c>
      <c r="C105" s="454"/>
      <c r="D105" s="951"/>
      <c r="E105" s="951"/>
      <c r="F105" s="951"/>
      <c r="G105" s="951"/>
      <c r="H105" s="457"/>
      <c r="I105" s="455"/>
      <c r="J105" s="455"/>
      <c r="K105" s="456"/>
      <c r="L105" s="456"/>
      <c r="M105" s="633"/>
      <c r="N105" s="663"/>
      <c r="O105" s="353"/>
    </row>
    <row r="106" spans="1:19" s="425" customFormat="1" x14ac:dyDescent="0.2">
      <c r="B106" s="453" t="s">
        <v>452</v>
      </c>
      <c r="C106" s="951"/>
      <c r="D106" s="951"/>
      <c r="E106" s="951"/>
      <c r="F106" s="951"/>
      <c r="G106" s="951"/>
      <c r="H106" s="457"/>
      <c r="I106" s="455"/>
      <c r="J106" s="455"/>
      <c r="K106" s="456"/>
      <c r="L106" s="456"/>
      <c r="M106" s="633"/>
      <c r="N106" s="663"/>
      <c r="O106" s="353"/>
    </row>
    <row r="107" spans="1:19" s="425" customFormat="1" x14ac:dyDescent="0.2">
      <c r="B107" s="453"/>
      <c r="C107" s="454"/>
      <c r="D107" s="457"/>
      <c r="E107" s="457"/>
      <c r="F107" s="457"/>
      <c r="G107" s="457"/>
      <c r="H107" s="457"/>
      <c r="I107" s="455"/>
      <c r="J107" s="455"/>
      <c r="K107" s="456"/>
      <c r="L107" s="456"/>
      <c r="M107" s="633"/>
      <c r="N107" s="663"/>
      <c r="O107" s="353"/>
    </row>
    <row r="108" spans="1:19" s="425" customFormat="1" x14ac:dyDescent="0.2">
      <c r="B108" s="950" t="s">
        <v>460</v>
      </c>
      <c r="C108" s="454"/>
      <c r="D108" s="457"/>
      <c r="E108" s="457"/>
      <c r="F108" s="457"/>
      <c r="G108" s="457"/>
      <c r="H108" s="455"/>
      <c r="I108" s="455"/>
      <c r="J108" s="455"/>
      <c r="K108" s="456"/>
      <c r="L108" s="456"/>
      <c r="M108" s="633"/>
      <c r="N108" s="663"/>
      <c r="O108" s="353"/>
    </row>
    <row r="109" spans="1:19" s="425" customFormat="1" x14ac:dyDescent="0.2">
      <c r="B109" s="453"/>
      <c r="C109" s="454"/>
      <c r="D109" s="457"/>
      <c r="E109" s="457"/>
      <c r="F109" s="457"/>
      <c r="G109" s="457"/>
      <c r="H109" s="455"/>
      <c r="I109" s="455"/>
      <c r="J109" s="455"/>
      <c r="K109" s="456"/>
      <c r="L109" s="456"/>
      <c r="M109" s="633"/>
      <c r="N109" s="663"/>
      <c r="O109" s="353"/>
    </row>
    <row r="110" spans="1:19" s="425" customFormat="1" x14ac:dyDescent="0.2">
      <c r="B110" s="353"/>
      <c r="C110" s="353"/>
      <c r="D110" s="353"/>
      <c r="E110" s="353"/>
      <c r="F110" s="353"/>
      <c r="G110" s="353"/>
      <c r="H110" s="353"/>
      <c r="I110" s="353"/>
      <c r="J110" s="353"/>
      <c r="K110" s="354"/>
      <c r="L110" s="354"/>
      <c r="M110" s="662"/>
      <c r="N110" s="663"/>
      <c r="O110" s="353"/>
    </row>
  </sheetData>
  <mergeCells count="61">
    <mergeCell ref="C100:I100"/>
    <mergeCell ref="C101:I101"/>
    <mergeCell ref="C29:I29"/>
    <mergeCell ref="C45:I45"/>
    <mergeCell ref="C46:I46"/>
    <mergeCell ref="C95:I95"/>
    <mergeCell ref="C96:I96"/>
    <mergeCell ref="C97:I97"/>
    <mergeCell ref="C98:I98"/>
    <mergeCell ref="C99:I99"/>
    <mergeCell ref="C90:I90"/>
    <mergeCell ref="C91:I91"/>
    <mergeCell ref="C92:I92"/>
    <mergeCell ref="C93:I93"/>
    <mergeCell ref="C94:I94"/>
    <mergeCell ref="C85:I85"/>
    <mergeCell ref="C86:I86"/>
    <mergeCell ref="C87:I87"/>
    <mergeCell ref="C88:I88"/>
    <mergeCell ref="C89:I89"/>
    <mergeCell ref="C80:I80"/>
    <mergeCell ref="C81:I81"/>
    <mergeCell ref="C82:I82"/>
    <mergeCell ref="C83:I83"/>
    <mergeCell ref="C84:I84"/>
    <mergeCell ref="C71:I71"/>
    <mergeCell ref="C72:I72"/>
    <mergeCell ref="C73:I73"/>
    <mergeCell ref="C78:I78"/>
    <mergeCell ref="C79:I79"/>
    <mergeCell ref="C48:I48"/>
    <mergeCell ref="C49:I49"/>
    <mergeCell ref="C69:I69"/>
    <mergeCell ref="C51:I51"/>
    <mergeCell ref="C70:I70"/>
    <mergeCell ref="C52:I52"/>
    <mergeCell ref="C54:I54"/>
    <mergeCell ref="C55:I55"/>
    <mergeCell ref="C58:I58"/>
    <mergeCell ref="C59:I59"/>
    <mergeCell ref="C62:I62"/>
    <mergeCell ref="C63:I63"/>
    <mergeCell ref="C66:I66"/>
    <mergeCell ref="C65:I65"/>
    <mergeCell ref="C64:I64"/>
    <mergeCell ref="C102:I102"/>
    <mergeCell ref="C103:I103"/>
    <mergeCell ref="H3:K3"/>
    <mergeCell ref="H4:J4"/>
    <mergeCell ref="H5:J5"/>
    <mergeCell ref="H6:J7"/>
    <mergeCell ref="C28:I28"/>
    <mergeCell ref="C50:I50"/>
    <mergeCell ref="C40:I40"/>
    <mergeCell ref="C43:I43"/>
    <mergeCell ref="C44:I44"/>
    <mergeCell ref="C31:I31"/>
    <mergeCell ref="C32:I32"/>
    <mergeCell ref="C36:I36"/>
    <mergeCell ref="C37:I37"/>
    <mergeCell ref="C47:I47"/>
  </mergeCells>
  <pageMargins left="0.25" right="0.25" top="0.25" bottom="0.75" header="0.25" footer="0.25"/>
  <pageSetup scale="48" orientation="portrait" r:id="rId1"/>
  <headerFooter alignWithMargins="0">
    <oddFooter>&amp;L&amp;"Verdana,Italic"Confidential Property of Cushman Division of Textron Inc. &amp;R&amp;"Verdana,Italic"Page&amp;P</oddFooter>
  </headerFooter>
  <rowBreaks count="1" manualBreakCount="1">
    <brk id="109" max="19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126"/>
  <sheetViews>
    <sheetView zoomScaleNormal="100" workbookViewId="0">
      <selection activeCell="M38" sqref="M38"/>
    </sheetView>
  </sheetViews>
  <sheetFormatPr defaultColWidth="9.109375" defaultRowHeight="12.6" x14ac:dyDescent="0.2"/>
  <cols>
    <col min="1" max="1" width="3.44140625" style="425" customWidth="1"/>
    <col min="2" max="7" width="9.109375" style="353"/>
    <col min="8" max="8" width="7.6640625" style="353" customWidth="1"/>
    <col min="9" max="9" width="13.6640625" style="353" customWidth="1"/>
    <col min="10" max="10" width="8.109375" style="353" bestFit="1" customWidth="1"/>
    <col min="11" max="11" width="2.6640625" style="354" customWidth="1"/>
    <col min="12" max="12" width="13.33203125" style="354" customWidth="1"/>
    <col min="13" max="13" width="11.6640625" style="662" customWidth="1"/>
    <col min="14" max="14" width="11.66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9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359"/>
      <c r="F3" s="350"/>
      <c r="G3" s="632"/>
      <c r="H3" s="1360" t="s">
        <v>1146</v>
      </c>
      <c r="I3" s="1360"/>
      <c r="J3" s="1360"/>
      <c r="K3" s="1360"/>
      <c r="L3" s="351"/>
      <c r="M3" s="628"/>
      <c r="N3" s="629"/>
    </row>
    <row r="4" spans="1:14" ht="15" customHeight="1" x14ac:dyDescent="0.2">
      <c r="A4" s="350"/>
      <c r="B4" s="350"/>
      <c r="C4" s="350"/>
      <c r="D4" s="350"/>
      <c r="E4" s="359"/>
      <c r="F4" s="359"/>
      <c r="G4" s="355"/>
      <c r="H4" s="1361" t="s">
        <v>171</v>
      </c>
      <c r="I4" s="1361"/>
      <c r="J4" s="1361"/>
      <c r="K4" s="351"/>
      <c r="L4" s="357"/>
      <c r="M4" s="633"/>
      <c r="N4" s="634" t="s">
        <v>1</v>
      </c>
    </row>
    <row r="5" spans="1:14" ht="13.2" thickBot="1" x14ac:dyDescent="0.25">
      <c r="A5" s="350"/>
      <c r="B5" s="350"/>
      <c r="C5" s="350"/>
      <c r="D5" s="350"/>
      <c r="E5" s="359"/>
      <c r="F5" s="359"/>
      <c r="G5" s="635"/>
      <c r="H5" s="1191" t="s">
        <v>941</v>
      </c>
      <c r="I5" s="1191"/>
      <c r="J5" s="1191"/>
      <c r="K5" s="351"/>
      <c r="L5" s="357"/>
      <c r="M5" s="633"/>
      <c r="N5" s="634" t="s">
        <v>2</v>
      </c>
    </row>
    <row r="6" spans="1:14" x14ac:dyDescent="0.2">
      <c r="A6" s="350"/>
      <c r="B6" s="350"/>
      <c r="C6" s="350"/>
      <c r="D6" s="350"/>
      <c r="E6" s="359"/>
      <c r="F6" s="359"/>
      <c r="G6" s="359"/>
      <c r="H6" s="1402" t="s">
        <v>610</v>
      </c>
      <c r="I6" s="1403"/>
      <c r="J6" s="1404"/>
      <c r="K6" s="351"/>
      <c r="L6" s="351"/>
      <c r="M6" s="628"/>
      <c r="N6" s="629"/>
    </row>
    <row r="7" spans="1:14" ht="13.2" thickBot="1" x14ac:dyDescent="0.25">
      <c r="A7" s="350"/>
      <c r="B7" s="350"/>
      <c r="C7" s="350"/>
      <c r="D7" s="350"/>
      <c r="E7" s="350"/>
      <c r="F7" s="350"/>
      <c r="G7" s="636"/>
      <c r="H7" s="1405"/>
      <c r="I7" s="1406"/>
      <c r="J7" s="1407"/>
      <c r="K7" s="351"/>
      <c r="L7" s="351"/>
      <c r="M7" s="628"/>
      <c r="N7" s="629"/>
    </row>
    <row r="8" spans="1:14" ht="24" customHeight="1" x14ac:dyDescent="0.2">
      <c r="B8" s="361" t="s">
        <v>778</v>
      </c>
      <c r="C8" s="362"/>
      <c r="D8" s="362"/>
      <c r="E8" s="362"/>
      <c r="F8" s="362"/>
      <c r="G8" s="362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819</v>
      </c>
      <c r="C10" s="367"/>
      <c r="D10" s="367"/>
      <c r="E10" s="701"/>
      <c r="F10" s="367"/>
      <c r="G10" s="367"/>
      <c r="H10" s="367"/>
      <c r="I10" s="367"/>
      <c r="J10" s="367"/>
      <c r="K10" s="368"/>
      <c r="L10" s="495">
        <v>618566</v>
      </c>
      <c r="M10" s="697">
        <f>N10*0.88</f>
        <v>11125.84</v>
      </c>
      <c r="N10" s="697">
        <v>12643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2" t="s">
        <v>206</v>
      </c>
      <c r="C13" s="350"/>
      <c r="D13" s="373" t="s">
        <v>813</v>
      </c>
      <c r="E13" s="350"/>
      <c r="F13" s="350"/>
      <c r="G13" s="350"/>
      <c r="H13" s="359"/>
      <c r="I13" s="372" t="s">
        <v>10</v>
      </c>
      <c r="J13" s="373"/>
      <c r="K13" s="373" t="s">
        <v>785</v>
      </c>
      <c r="L13" s="374"/>
      <c r="M13" s="642"/>
      <c r="N13" s="642"/>
    </row>
    <row r="14" spans="1:14" x14ac:dyDescent="0.2">
      <c r="A14" s="350"/>
      <c r="B14" s="372" t="s">
        <v>311</v>
      </c>
      <c r="C14" s="350"/>
      <c r="D14" s="373" t="s">
        <v>822</v>
      </c>
      <c r="E14" s="350"/>
      <c r="F14" s="350"/>
      <c r="G14" s="350"/>
      <c r="H14" s="359"/>
      <c r="I14" s="372" t="s">
        <v>14</v>
      </c>
      <c r="J14" s="373"/>
      <c r="K14" s="373" t="s">
        <v>755</v>
      </c>
      <c r="L14" s="374"/>
      <c r="M14" s="642"/>
      <c r="N14" s="642"/>
    </row>
    <row r="15" spans="1:14" x14ac:dyDescent="0.2">
      <c r="A15" s="350"/>
      <c r="B15" s="372" t="s">
        <v>15</v>
      </c>
      <c r="C15" s="350"/>
      <c r="D15" s="373" t="s">
        <v>812</v>
      </c>
      <c r="E15" s="350"/>
      <c r="F15" s="350"/>
      <c r="G15" s="350"/>
      <c r="H15" s="359"/>
      <c r="I15" s="372" t="s">
        <v>820</v>
      </c>
      <c r="J15" s="373"/>
      <c r="K15" s="373" t="s">
        <v>821</v>
      </c>
      <c r="L15" s="374"/>
      <c r="M15" s="642"/>
      <c r="N15" s="642"/>
    </row>
    <row r="16" spans="1:14" x14ac:dyDescent="0.2">
      <c r="A16" s="350"/>
      <c r="B16" s="372" t="s">
        <v>205</v>
      </c>
      <c r="C16" s="350"/>
      <c r="D16" s="373" t="s">
        <v>814</v>
      </c>
      <c r="E16" s="350"/>
      <c r="F16" s="350"/>
      <c r="G16" s="350"/>
      <c r="H16" s="359"/>
      <c r="I16" s="372" t="s">
        <v>21</v>
      </c>
      <c r="J16" s="373"/>
      <c r="K16" s="373" t="s">
        <v>786</v>
      </c>
      <c r="L16" s="374"/>
      <c r="M16" s="642"/>
      <c r="N16" s="642"/>
    </row>
    <row r="17" spans="1:14" x14ac:dyDescent="0.2">
      <c r="A17" s="350"/>
      <c r="B17" s="372" t="s">
        <v>22</v>
      </c>
      <c r="C17" s="350"/>
      <c r="D17" s="373" t="s">
        <v>783</v>
      </c>
      <c r="E17" s="350"/>
      <c r="F17" s="350"/>
      <c r="G17" s="350"/>
      <c r="H17" s="359"/>
      <c r="I17" s="372" t="s">
        <v>27</v>
      </c>
      <c r="J17" s="373"/>
      <c r="K17" s="373" t="s">
        <v>787</v>
      </c>
      <c r="L17" s="374"/>
      <c r="M17" s="642"/>
      <c r="N17" s="642"/>
    </row>
    <row r="18" spans="1:14" x14ac:dyDescent="0.2">
      <c r="A18" s="350"/>
      <c r="B18" s="372" t="s">
        <v>732</v>
      </c>
      <c r="C18" s="350"/>
      <c r="D18" s="373" t="s">
        <v>762</v>
      </c>
      <c r="E18" s="350"/>
      <c r="F18" s="350"/>
      <c r="G18" s="350"/>
      <c r="H18" s="359"/>
      <c r="I18" s="372" t="s">
        <v>24</v>
      </c>
      <c r="J18" s="373"/>
      <c r="K18" s="373" t="s">
        <v>788</v>
      </c>
      <c r="L18" s="374"/>
      <c r="M18" s="642"/>
      <c r="N18" s="642"/>
    </row>
    <row r="19" spans="1:14" x14ac:dyDescent="0.2">
      <c r="A19" s="350"/>
      <c r="B19" s="372" t="s">
        <v>208</v>
      </c>
      <c r="C19" s="350"/>
      <c r="D19" s="373" t="s">
        <v>271</v>
      </c>
      <c r="E19" s="350"/>
      <c r="F19" s="350"/>
      <c r="G19" s="350"/>
      <c r="H19" s="359"/>
      <c r="I19" s="372" t="s">
        <v>29</v>
      </c>
      <c r="J19" s="373"/>
      <c r="K19" s="373" t="s">
        <v>789</v>
      </c>
      <c r="L19" s="374"/>
      <c r="M19" s="642"/>
      <c r="N19" s="642"/>
    </row>
    <row r="20" spans="1:14" x14ac:dyDescent="0.2">
      <c r="A20" s="350"/>
      <c r="B20" s="369"/>
      <c r="C20" s="369"/>
      <c r="D20" s="369"/>
      <c r="E20" s="369"/>
      <c r="F20" s="369"/>
      <c r="G20" s="369"/>
      <c r="H20" s="369"/>
      <c r="I20" s="369"/>
      <c r="J20" s="369"/>
      <c r="K20" s="377"/>
      <c r="L20" s="370"/>
      <c r="M20" s="641"/>
      <c r="N20" s="641"/>
    </row>
    <row r="21" spans="1:14" x14ac:dyDescent="0.2">
      <c r="A21" s="350"/>
      <c r="B21" s="378" t="s">
        <v>44</v>
      </c>
      <c r="C21" s="350"/>
      <c r="D21" s="350"/>
      <c r="E21" s="350"/>
      <c r="F21" s="350"/>
      <c r="G21" s="350"/>
      <c r="H21" s="350"/>
      <c r="I21" s="350"/>
      <c r="J21" s="350"/>
      <c r="K21" s="351"/>
      <c r="L21" s="351"/>
      <c r="M21" s="628"/>
      <c r="N21" s="629"/>
    </row>
    <row r="22" spans="1:14" x14ac:dyDescent="0.2">
      <c r="A22" s="350"/>
      <c r="B22" s="373" t="s">
        <v>45</v>
      </c>
      <c r="C22" s="350"/>
      <c r="D22" s="350"/>
      <c r="E22" s="350"/>
      <c r="F22" s="350"/>
      <c r="G22" s="350"/>
      <c r="H22" s="350"/>
      <c r="I22" s="350"/>
      <c r="J22" s="350"/>
      <c r="K22" s="351"/>
      <c r="L22" s="351"/>
      <c r="M22" s="628"/>
      <c r="N22" s="629"/>
    </row>
    <row r="23" spans="1:14" ht="6" customHeight="1" x14ac:dyDescent="0.2">
      <c r="A23" s="350"/>
      <c r="B23" s="373"/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ht="26.25" customHeight="1" x14ac:dyDescent="0.2">
      <c r="A24" s="350"/>
      <c r="B24" s="381" t="s">
        <v>46</v>
      </c>
      <c r="C24" s="362"/>
      <c r="D24" s="362"/>
      <c r="E24" s="362"/>
      <c r="F24" s="362"/>
      <c r="G24" s="362"/>
      <c r="H24" s="643"/>
      <c r="I24" s="721"/>
      <c r="J24" s="364" t="s">
        <v>827</v>
      </c>
      <c r="K24" s="388"/>
      <c r="L24" s="364" t="s">
        <v>47</v>
      </c>
      <c r="M24" s="722" t="s">
        <v>455</v>
      </c>
      <c r="N24" s="637" t="s">
        <v>5</v>
      </c>
    </row>
    <row r="25" spans="1:14" ht="7.5" customHeight="1" x14ac:dyDescent="0.2">
      <c r="A25" s="350"/>
      <c r="B25" s="385"/>
      <c r="C25" s="386"/>
      <c r="D25" s="386"/>
      <c r="E25" s="386"/>
      <c r="F25" s="386"/>
      <c r="G25" s="386"/>
      <c r="H25" s="461"/>
      <c r="I25" s="387"/>
      <c r="J25" s="431"/>
      <c r="K25" s="388"/>
      <c r="L25" s="387"/>
      <c r="M25" s="644"/>
      <c r="N25" s="644"/>
    </row>
    <row r="26" spans="1:14" ht="12.75" customHeight="1" x14ac:dyDescent="0.2">
      <c r="A26" s="350"/>
      <c r="B26" s="372" t="s">
        <v>296</v>
      </c>
      <c r="C26" s="350"/>
      <c r="D26" s="350"/>
      <c r="E26" s="350"/>
      <c r="F26" s="350"/>
      <c r="G26" s="350"/>
      <c r="H26" s="461"/>
      <c r="I26" s="431"/>
      <c r="J26" s="431"/>
      <c r="K26" s="388"/>
      <c r="L26" s="431"/>
      <c r="M26" s="650"/>
      <c r="N26" s="650"/>
    </row>
    <row r="27" spans="1:14" ht="12.75" customHeight="1" x14ac:dyDescent="0.2">
      <c r="A27" s="350"/>
      <c r="B27" s="649"/>
      <c r="C27" s="369" t="s">
        <v>61</v>
      </c>
      <c r="D27" s="350"/>
      <c r="E27" s="350"/>
      <c r="F27" s="350"/>
      <c r="G27" s="350"/>
      <c r="H27" s="461"/>
      <c r="I27" s="431"/>
      <c r="J27" s="431"/>
      <c r="K27" s="388"/>
      <c r="L27" s="431"/>
      <c r="M27" s="650"/>
      <c r="N27" s="650"/>
    </row>
    <row r="28" spans="1:14" ht="12.75" customHeight="1" x14ac:dyDescent="0.2">
      <c r="A28" s="350"/>
      <c r="B28" s="649"/>
      <c r="C28" s="1439" t="s">
        <v>773</v>
      </c>
      <c r="D28" s="1439"/>
      <c r="E28" s="1439"/>
      <c r="F28" s="1439"/>
      <c r="G28" s="1439"/>
      <c r="H28" s="1439"/>
      <c r="I28" s="1439"/>
      <c r="J28" s="510" t="s">
        <v>51</v>
      </c>
      <c r="K28" s="388"/>
      <c r="L28" s="505"/>
      <c r="M28" s="711" t="s">
        <v>52</v>
      </c>
      <c r="N28" s="711" t="s">
        <v>52</v>
      </c>
    </row>
    <row r="29" spans="1:14" x14ac:dyDescent="0.2">
      <c r="A29" s="350"/>
      <c r="B29" s="649"/>
      <c r="C29" s="1439" t="s">
        <v>774</v>
      </c>
      <c r="D29" s="1439"/>
      <c r="E29" s="1439"/>
      <c r="F29" s="1439"/>
      <c r="G29" s="1439"/>
      <c r="H29" s="1439"/>
      <c r="I29" s="1439"/>
      <c r="J29" s="510" t="s">
        <v>51</v>
      </c>
      <c r="K29" s="388"/>
      <c r="L29" s="505"/>
      <c r="M29" s="711">
        <v>0</v>
      </c>
      <c r="N29" s="711">
        <v>0</v>
      </c>
    </row>
    <row r="30" spans="1:14" ht="12.75" customHeight="1" x14ac:dyDescent="0.2">
      <c r="A30" s="350"/>
      <c r="B30" s="649"/>
      <c r="C30" s="1439" t="s">
        <v>1049</v>
      </c>
      <c r="D30" s="1439"/>
      <c r="E30" s="1439"/>
      <c r="F30" s="1439"/>
      <c r="G30" s="1439"/>
      <c r="H30" s="1439"/>
      <c r="I30" s="1439"/>
      <c r="J30" s="510" t="s">
        <v>51</v>
      </c>
      <c r="K30" s="388"/>
      <c r="L30" s="505"/>
      <c r="M30" s="711">
        <f>N30*0.8</f>
        <v>620.80000000000007</v>
      </c>
      <c r="N30" s="711">
        <v>776</v>
      </c>
    </row>
    <row r="31" spans="1:14" ht="12.75" customHeight="1" x14ac:dyDescent="0.2">
      <c r="A31" s="350"/>
      <c r="B31" s="649"/>
      <c r="C31" s="1447"/>
      <c r="D31" s="1447"/>
      <c r="E31" s="1447"/>
      <c r="F31" s="1447"/>
      <c r="G31" s="1447"/>
      <c r="H31" s="1447"/>
      <c r="I31" s="1447"/>
      <c r="J31" s="604"/>
      <c r="K31" s="388"/>
      <c r="L31" s="502"/>
      <c r="M31" s="712"/>
      <c r="N31" s="712"/>
    </row>
    <row r="32" spans="1:14" ht="12.75" customHeight="1" x14ac:dyDescent="0.2">
      <c r="A32" s="350"/>
      <c r="B32" s="649"/>
      <c r="C32" s="1448" t="s">
        <v>65</v>
      </c>
      <c r="D32" s="1448"/>
      <c r="E32" s="1448"/>
      <c r="F32" s="1448"/>
      <c r="G32" s="1448"/>
      <c r="H32" s="1448"/>
      <c r="I32" s="1448"/>
      <c r="J32" s="604"/>
      <c r="K32" s="388"/>
      <c r="L32" s="502"/>
      <c r="M32" s="712"/>
      <c r="N32" s="712"/>
    </row>
    <row r="33" spans="1:14" ht="12.75" customHeight="1" x14ac:dyDescent="0.2">
      <c r="A33" s="350"/>
      <c r="B33" s="649"/>
      <c r="C33" s="1439" t="s">
        <v>64</v>
      </c>
      <c r="D33" s="1439"/>
      <c r="E33" s="1439"/>
      <c r="F33" s="1439"/>
      <c r="G33" s="1439"/>
      <c r="H33" s="1439"/>
      <c r="I33" s="1439"/>
      <c r="J33" s="510" t="s">
        <v>51</v>
      </c>
      <c r="K33" s="388"/>
      <c r="L33" s="505"/>
      <c r="M33" s="711" t="s">
        <v>52</v>
      </c>
      <c r="N33" s="711" t="s">
        <v>52</v>
      </c>
    </row>
    <row r="34" spans="1:14" ht="12.75" customHeight="1" x14ac:dyDescent="0.2">
      <c r="A34" s="350"/>
      <c r="B34" s="649"/>
      <c r="C34" s="603"/>
      <c r="D34" s="603"/>
      <c r="E34" s="603"/>
      <c r="F34" s="603"/>
      <c r="G34" s="603"/>
      <c r="H34" s="702"/>
      <c r="I34" s="703"/>
      <c r="J34" s="431"/>
      <c r="K34" s="388"/>
      <c r="L34" s="431"/>
      <c r="M34" s="715"/>
      <c r="N34" s="715"/>
    </row>
    <row r="35" spans="1:14" x14ac:dyDescent="0.2">
      <c r="A35" s="350"/>
      <c r="B35" s="372" t="s">
        <v>48</v>
      </c>
      <c r="C35" s="603"/>
      <c r="D35" s="603"/>
      <c r="E35" s="603"/>
      <c r="F35" s="603"/>
      <c r="G35" s="603"/>
      <c r="H35" s="603"/>
      <c r="I35" s="603"/>
      <c r="J35" s="350"/>
      <c r="K35" s="351"/>
      <c r="L35" s="351"/>
      <c r="M35" s="709"/>
      <c r="N35" s="716"/>
    </row>
    <row r="36" spans="1:14" x14ac:dyDescent="0.2">
      <c r="A36" s="350"/>
      <c r="B36" s="378"/>
      <c r="C36" s="671" t="s">
        <v>767</v>
      </c>
      <c r="D36" s="603"/>
      <c r="E36" s="603"/>
      <c r="F36" s="603"/>
      <c r="G36" s="603"/>
      <c r="H36" s="604"/>
      <c r="I36" s="604"/>
      <c r="J36" s="594"/>
      <c r="K36" s="351"/>
      <c r="L36" s="351"/>
      <c r="M36" s="709"/>
      <c r="N36" s="709"/>
    </row>
    <row r="37" spans="1:14" x14ac:dyDescent="0.2">
      <c r="A37" s="350"/>
      <c r="B37" s="727"/>
      <c r="C37" s="1375" t="s">
        <v>791</v>
      </c>
      <c r="D37" s="1375"/>
      <c r="E37" s="1375"/>
      <c r="F37" s="1375"/>
      <c r="G37" s="1375"/>
      <c r="H37" s="1375"/>
      <c r="I37" s="1375"/>
      <c r="J37" s="510" t="s">
        <v>51</v>
      </c>
      <c r="K37" s="351"/>
      <c r="L37" s="496" t="s">
        <v>528</v>
      </c>
      <c r="M37" s="708" t="s">
        <v>52</v>
      </c>
      <c r="N37" s="708" t="s">
        <v>52</v>
      </c>
    </row>
    <row r="38" spans="1:14" x14ac:dyDescent="0.2">
      <c r="A38" s="350"/>
      <c r="B38" s="665"/>
      <c r="C38" s="1375" t="s">
        <v>1115</v>
      </c>
      <c r="D38" s="1375"/>
      <c r="E38" s="1375"/>
      <c r="F38" s="1375"/>
      <c r="G38" s="1375"/>
      <c r="H38" s="1375"/>
      <c r="I38" s="1375"/>
      <c r="J38" s="510" t="s">
        <v>51</v>
      </c>
      <c r="K38" s="502"/>
      <c r="L38" s="505">
        <v>636602</v>
      </c>
      <c r="M38" s="711">
        <f>N38*0.8</f>
        <v>620.80000000000007</v>
      </c>
      <c r="N38" s="711">
        <v>776</v>
      </c>
    </row>
    <row r="39" spans="1:14" x14ac:dyDescent="0.2">
      <c r="A39" s="350"/>
      <c r="B39" s="665"/>
      <c r="C39" s="672"/>
      <c r="D39" s="672"/>
      <c r="E39" s="672"/>
      <c r="F39" s="672"/>
      <c r="G39" s="672"/>
      <c r="H39" s="672"/>
      <c r="I39" s="672"/>
      <c r="J39" s="604"/>
      <c r="K39" s="502"/>
      <c r="L39" s="502"/>
      <c r="M39" s="712"/>
      <c r="N39" s="712"/>
    </row>
    <row r="40" spans="1:14" x14ac:dyDescent="0.2">
      <c r="A40" s="350"/>
      <c r="B40" s="626" t="s">
        <v>795</v>
      </c>
      <c r="C40" s="672"/>
      <c r="D40" s="672"/>
      <c r="E40" s="672"/>
      <c r="F40" s="672"/>
      <c r="G40" s="672"/>
      <c r="H40" s="672"/>
      <c r="I40" s="672"/>
      <c r="J40" s="604"/>
      <c r="K40" s="502"/>
      <c r="L40" s="502"/>
      <c r="M40" s="712"/>
      <c r="N40" s="712"/>
    </row>
    <row r="41" spans="1:14" x14ac:dyDescent="0.2">
      <c r="A41" s="350"/>
      <c r="B41" s="665"/>
      <c r="C41" s="1375" t="s">
        <v>1544</v>
      </c>
      <c r="D41" s="1375"/>
      <c r="E41" s="1375"/>
      <c r="F41" s="1375"/>
      <c r="G41" s="1375"/>
      <c r="H41" s="1375"/>
      <c r="I41" s="1375"/>
      <c r="J41" s="510" t="s">
        <v>51</v>
      </c>
      <c r="K41" s="502"/>
      <c r="L41" s="505"/>
      <c r="M41" s="711" t="s">
        <v>52</v>
      </c>
      <c r="N41" s="711" t="s">
        <v>52</v>
      </c>
    </row>
    <row r="42" spans="1:14" x14ac:dyDescent="0.2">
      <c r="A42" s="350"/>
      <c r="B42" s="666"/>
      <c r="C42" s="665"/>
      <c r="D42" s="603"/>
      <c r="E42" s="603"/>
      <c r="F42" s="603"/>
      <c r="G42" s="603"/>
      <c r="H42" s="604"/>
      <c r="I42" s="604"/>
      <c r="J42" s="604"/>
      <c r="K42" s="502"/>
      <c r="L42" s="502"/>
      <c r="M42" s="712"/>
      <c r="N42" s="712"/>
    </row>
    <row r="43" spans="1:14" x14ac:dyDescent="0.2">
      <c r="A43" s="350"/>
      <c r="B43" s="728" t="s">
        <v>99</v>
      </c>
      <c r="C43" s="678"/>
      <c r="D43" s="678"/>
      <c r="E43" s="678"/>
      <c r="F43" s="678"/>
      <c r="G43" s="678"/>
      <c r="H43" s="678"/>
      <c r="I43" s="678"/>
      <c r="J43" s="678"/>
      <c r="K43" s="534"/>
      <c r="L43" s="534"/>
      <c r="M43" s="717"/>
      <c r="N43" s="718"/>
    </row>
    <row r="44" spans="1:14" x14ac:dyDescent="0.2">
      <c r="A44" s="350"/>
      <c r="B44" s="666"/>
      <c r="C44" s="1312" t="s">
        <v>1126</v>
      </c>
      <c r="D44" s="1312"/>
      <c r="E44" s="1312"/>
      <c r="F44" s="1312"/>
      <c r="G44" s="1312"/>
      <c r="H44" s="1312"/>
      <c r="I44" s="1312"/>
      <c r="J44" s="510" t="s">
        <v>51</v>
      </c>
      <c r="K44" s="502"/>
      <c r="L44" s="505">
        <v>604872</v>
      </c>
      <c r="M44" s="708" t="s">
        <v>52</v>
      </c>
      <c r="N44" s="708" t="s">
        <v>52</v>
      </c>
    </row>
    <row r="45" spans="1:14" x14ac:dyDescent="0.2">
      <c r="A45" s="350"/>
      <c r="B45" s="665"/>
      <c r="C45" s="1312" t="s">
        <v>1127</v>
      </c>
      <c r="D45" s="1312"/>
      <c r="E45" s="1312"/>
      <c r="F45" s="1312"/>
      <c r="G45" s="1312"/>
      <c r="H45" s="1312"/>
      <c r="I45" s="1312"/>
      <c r="J45" s="510" t="s">
        <v>51</v>
      </c>
      <c r="K45" s="502"/>
      <c r="L45" s="505">
        <v>605559</v>
      </c>
      <c r="M45" s="711">
        <f>N45*0.8</f>
        <v>308.8</v>
      </c>
      <c r="N45" s="711">
        <v>386</v>
      </c>
    </row>
    <row r="46" spans="1:14" x14ac:dyDescent="0.2">
      <c r="A46" s="350"/>
      <c r="B46" s="665"/>
      <c r="C46" s="1312" t="s">
        <v>1136</v>
      </c>
      <c r="D46" s="1312"/>
      <c r="E46" s="1312"/>
      <c r="F46" s="1312"/>
      <c r="G46" s="1312"/>
      <c r="H46" s="1312"/>
      <c r="I46" s="1312"/>
      <c r="J46" s="510" t="s">
        <v>51</v>
      </c>
      <c r="K46" s="502"/>
      <c r="L46" s="505" t="s">
        <v>1135</v>
      </c>
      <c r="M46" s="711">
        <f>N46*0.8</f>
        <v>681.6</v>
      </c>
      <c r="N46" s="711">
        <v>852</v>
      </c>
    </row>
    <row r="47" spans="1:14" x14ac:dyDescent="0.2">
      <c r="A47" s="350"/>
      <c r="B47" s="665"/>
      <c r="C47" s="1312" t="s">
        <v>1137</v>
      </c>
      <c r="D47" s="1312"/>
      <c r="E47" s="1312"/>
      <c r="F47" s="1312"/>
      <c r="G47" s="1312"/>
      <c r="H47" s="1312"/>
      <c r="I47" s="1312"/>
      <c r="J47" s="510" t="s">
        <v>51</v>
      </c>
      <c r="K47" s="502"/>
      <c r="L47" s="505">
        <v>629540</v>
      </c>
      <c r="M47" s="711">
        <f>N47*0.8</f>
        <v>468</v>
      </c>
      <c r="N47" s="711">
        <v>585</v>
      </c>
    </row>
    <row r="48" spans="1:14" x14ac:dyDescent="0.2">
      <c r="A48" s="350"/>
      <c r="B48" s="665"/>
      <c r="C48" s="1312" t="s">
        <v>1134</v>
      </c>
      <c r="D48" s="1312"/>
      <c r="E48" s="1312"/>
      <c r="F48" s="1312"/>
      <c r="G48" s="1312"/>
      <c r="H48" s="1312"/>
      <c r="I48" s="1312"/>
      <c r="J48" s="510" t="s">
        <v>51</v>
      </c>
      <c r="K48" s="502"/>
      <c r="L48" s="505"/>
      <c r="M48" s="711" t="s">
        <v>52</v>
      </c>
      <c r="N48" s="711" t="s">
        <v>52</v>
      </c>
    </row>
    <row r="49" spans="1:14" x14ac:dyDescent="0.2">
      <c r="A49" s="350"/>
      <c r="B49" s="665"/>
      <c r="C49" s="1312" t="s">
        <v>770</v>
      </c>
      <c r="D49" s="1312"/>
      <c r="E49" s="1312"/>
      <c r="F49" s="1312"/>
      <c r="G49" s="1312"/>
      <c r="H49" s="1312"/>
      <c r="I49" s="1312"/>
      <c r="J49" s="510" t="s">
        <v>51</v>
      </c>
      <c r="K49" s="502"/>
      <c r="L49" s="505"/>
      <c r="M49" s="711" t="s">
        <v>52</v>
      </c>
      <c r="N49" s="711" t="s">
        <v>52</v>
      </c>
    </row>
    <row r="50" spans="1:14" x14ac:dyDescent="0.2">
      <c r="A50" s="350"/>
      <c r="B50" s="665"/>
      <c r="C50" s="1312" t="s">
        <v>92</v>
      </c>
      <c r="D50" s="1312"/>
      <c r="E50" s="1312"/>
      <c r="F50" s="1312"/>
      <c r="G50" s="1312"/>
      <c r="H50" s="1312"/>
      <c r="I50" s="1312"/>
      <c r="J50" s="510" t="s">
        <v>51</v>
      </c>
      <c r="K50" s="502"/>
      <c r="L50" s="505"/>
      <c r="M50" s="708" t="s">
        <v>52</v>
      </c>
      <c r="N50" s="708" t="s">
        <v>52</v>
      </c>
    </row>
    <row r="51" spans="1:14" x14ac:dyDescent="0.2">
      <c r="A51" s="350"/>
      <c r="B51" s="665"/>
      <c r="C51" s="1312" t="s">
        <v>226</v>
      </c>
      <c r="D51" s="1312"/>
      <c r="E51" s="1312"/>
      <c r="F51" s="1312"/>
      <c r="G51" s="1312"/>
      <c r="H51" s="1312"/>
      <c r="I51" s="1312"/>
      <c r="J51" s="510" t="s">
        <v>51</v>
      </c>
      <c r="K51" s="502"/>
      <c r="L51" s="505"/>
      <c r="M51" s="708" t="s">
        <v>52</v>
      </c>
      <c r="N51" s="708" t="s">
        <v>52</v>
      </c>
    </row>
    <row r="52" spans="1:14" x14ac:dyDescent="0.2">
      <c r="A52" s="350"/>
      <c r="B52" s="665"/>
      <c r="C52" s="1312" t="s">
        <v>1138</v>
      </c>
      <c r="D52" s="1312"/>
      <c r="E52" s="1312"/>
      <c r="F52" s="1312"/>
      <c r="G52" s="1312"/>
      <c r="H52" s="1312"/>
      <c r="I52" s="1312"/>
      <c r="J52" s="510" t="s">
        <v>51</v>
      </c>
      <c r="K52" s="502"/>
      <c r="L52" s="505" t="s">
        <v>528</v>
      </c>
      <c r="M52" s="708" t="s">
        <v>52</v>
      </c>
      <c r="N52" s="708" t="s">
        <v>52</v>
      </c>
    </row>
    <row r="53" spans="1:14" x14ac:dyDescent="0.2">
      <c r="A53" s="350"/>
      <c r="B53" s="665"/>
      <c r="C53" s="1312" t="s">
        <v>82</v>
      </c>
      <c r="D53" s="1312"/>
      <c r="E53" s="1312"/>
      <c r="F53" s="1312"/>
      <c r="G53" s="1312"/>
      <c r="H53" s="1312"/>
      <c r="I53" s="1312"/>
      <c r="J53" s="510" t="s">
        <v>51</v>
      </c>
      <c r="K53" s="502"/>
      <c r="L53" s="505"/>
      <c r="M53" s="711" t="s">
        <v>52</v>
      </c>
      <c r="N53" s="711" t="s">
        <v>52</v>
      </c>
    </row>
    <row r="54" spans="1:14" x14ac:dyDescent="0.2">
      <c r="A54" s="350"/>
      <c r="B54" s="665"/>
      <c r="C54" s="1366" t="s">
        <v>925</v>
      </c>
      <c r="D54" s="1388"/>
      <c r="E54" s="1388"/>
      <c r="F54" s="1388"/>
      <c r="G54" s="1388"/>
      <c r="H54" s="1388"/>
      <c r="I54" s="1389"/>
      <c r="J54" s="510" t="s">
        <v>51</v>
      </c>
      <c r="K54" s="502"/>
      <c r="L54" s="505">
        <v>625023</v>
      </c>
      <c r="M54" s="711">
        <f>N54*0.8</f>
        <v>144</v>
      </c>
      <c r="N54" s="711">
        <v>180</v>
      </c>
    </row>
    <row r="55" spans="1:14" x14ac:dyDescent="0.2">
      <c r="A55" s="350"/>
      <c r="B55" s="665"/>
      <c r="C55" s="1366" t="s">
        <v>823</v>
      </c>
      <c r="D55" s="1388"/>
      <c r="E55" s="1388"/>
      <c r="F55" s="1388"/>
      <c r="G55" s="1388"/>
      <c r="H55" s="1388"/>
      <c r="I55" s="1389"/>
      <c r="J55" s="510" t="s">
        <v>51</v>
      </c>
      <c r="K55" s="502"/>
      <c r="L55" s="505">
        <v>625022</v>
      </c>
      <c r="M55" s="711">
        <f>N55*0.8</f>
        <v>175.20000000000002</v>
      </c>
      <c r="N55" s="711">
        <v>219</v>
      </c>
    </row>
    <row r="56" spans="1:14" x14ac:dyDescent="0.2">
      <c r="A56" s="350"/>
      <c r="B56" s="665"/>
      <c r="C56" s="1366" t="s">
        <v>824</v>
      </c>
      <c r="D56" s="1388"/>
      <c r="E56" s="1388"/>
      <c r="F56" s="1388"/>
      <c r="G56" s="1388"/>
      <c r="H56" s="1388"/>
      <c r="I56" s="1389"/>
      <c r="J56" s="510" t="s">
        <v>51</v>
      </c>
      <c r="K56" s="502"/>
      <c r="L56" s="505">
        <v>625024</v>
      </c>
      <c r="M56" s="711">
        <f>N56*0.8</f>
        <v>321.60000000000002</v>
      </c>
      <c r="N56" s="711">
        <v>402</v>
      </c>
    </row>
    <row r="57" spans="1:14" x14ac:dyDescent="0.2">
      <c r="A57" s="350"/>
      <c r="B57" s="665"/>
      <c r="C57" s="1366" t="s">
        <v>86</v>
      </c>
      <c r="D57" s="1388"/>
      <c r="E57" s="1388"/>
      <c r="F57" s="1388"/>
      <c r="G57" s="1388"/>
      <c r="H57" s="1388"/>
      <c r="I57" s="1389"/>
      <c r="J57" s="510" t="s">
        <v>51</v>
      </c>
      <c r="K57" s="502"/>
      <c r="L57" s="505"/>
      <c r="M57" s="711" t="s">
        <v>52</v>
      </c>
      <c r="N57" s="711" t="s">
        <v>52</v>
      </c>
    </row>
    <row r="58" spans="1:14" x14ac:dyDescent="0.2">
      <c r="A58" s="350"/>
      <c r="B58" s="665"/>
      <c r="C58" s="1366" t="s">
        <v>266</v>
      </c>
      <c r="D58" s="1388"/>
      <c r="E58" s="1388"/>
      <c r="F58" s="1388"/>
      <c r="G58" s="1388"/>
      <c r="H58" s="1388"/>
      <c r="I58" s="1389"/>
      <c r="J58" s="510" t="s">
        <v>51</v>
      </c>
      <c r="K58" s="502"/>
      <c r="L58" s="505"/>
      <c r="M58" s="711" t="s">
        <v>52</v>
      </c>
      <c r="N58" s="711" t="s">
        <v>52</v>
      </c>
    </row>
    <row r="59" spans="1:14" x14ac:dyDescent="0.2">
      <c r="A59" s="350"/>
      <c r="B59" s="665"/>
      <c r="C59" s="1366" t="s">
        <v>249</v>
      </c>
      <c r="D59" s="1388"/>
      <c r="E59" s="1388"/>
      <c r="F59" s="1388"/>
      <c r="G59" s="1388"/>
      <c r="H59" s="1388"/>
      <c r="I59" s="1389"/>
      <c r="J59" s="510" t="s">
        <v>51</v>
      </c>
      <c r="K59" s="502"/>
      <c r="L59" s="505">
        <v>630638</v>
      </c>
      <c r="M59" s="711">
        <f>N59*0.8</f>
        <v>44.800000000000004</v>
      </c>
      <c r="N59" s="711">
        <v>56</v>
      </c>
    </row>
    <row r="60" spans="1:14" x14ac:dyDescent="0.2">
      <c r="A60" s="350"/>
      <c r="B60" s="665"/>
      <c r="C60" s="1366" t="s">
        <v>829</v>
      </c>
      <c r="D60" s="1388"/>
      <c r="E60" s="1388"/>
      <c r="F60" s="1388"/>
      <c r="G60" s="1388"/>
      <c r="H60" s="1388"/>
      <c r="I60" s="1389"/>
      <c r="J60" s="510" t="s">
        <v>51</v>
      </c>
      <c r="K60" s="502"/>
      <c r="L60" s="505">
        <v>630232</v>
      </c>
      <c r="M60" s="711">
        <f t="shared" ref="M60:M62" si="0">N60*0.8</f>
        <v>70.400000000000006</v>
      </c>
      <c r="N60" s="711">
        <v>88</v>
      </c>
    </row>
    <row r="61" spans="1:14" x14ac:dyDescent="0.2">
      <c r="A61" s="350"/>
      <c r="B61" s="665"/>
      <c r="C61" s="1366" t="s">
        <v>830</v>
      </c>
      <c r="D61" s="1388"/>
      <c r="E61" s="1388"/>
      <c r="F61" s="1388"/>
      <c r="G61" s="1388"/>
      <c r="H61" s="1388"/>
      <c r="I61" s="1389"/>
      <c r="J61" s="510" t="s">
        <v>51</v>
      </c>
      <c r="K61" s="502"/>
      <c r="L61" s="505">
        <v>630412</v>
      </c>
      <c r="M61" s="711">
        <f t="shared" si="0"/>
        <v>128</v>
      </c>
      <c r="N61" s="711">
        <v>160</v>
      </c>
    </row>
    <row r="62" spans="1:14" x14ac:dyDescent="0.2">
      <c r="A62" s="350"/>
      <c r="B62" s="665"/>
      <c r="C62" s="1366" t="s">
        <v>1140</v>
      </c>
      <c r="D62" s="1388"/>
      <c r="E62" s="1388"/>
      <c r="F62" s="1388"/>
      <c r="G62" s="1388"/>
      <c r="H62" s="1388"/>
      <c r="I62" s="1389"/>
      <c r="J62" s="510" t="s">
        <v>51</v>
      </c>
      <c r="K62" s="502"/>
      <c r="L62" s="505" t="s">
        <v>1139</v>
      </c>
      <c r="M62" s="711">
        <f t="shared" si="0"/>
        <v>445.6</v>
      </c>
      <c r="N62" s="711">
        <v>557</v>
      </c>
    </row>
    <row r="63" spans="1:14" s="658" customFormat="1" x14ac:dyDescent="0.2">
      <c r="A63" s="603"/>
      <c r="B63" s="665"/>
      <c r="C63" s="1366"/>
      <c r="D63" s="1388"/>
      <c r="E63" s="1388"/>
      <c r="F63" s="1388"/>
      <c r="G63" s="1388"/>
      <c r="H63" s="1388"/>
      <c r="I63" s="1389"/>
      <c r="J63" s="510"/>
      <c r="K63" s="502"/>
      <c r="L63" s="502"/>
      <c r="M63" s="712"/>
      <c r="N63" s="712"/>
    </row>
    <row r="64" spans="1:14" x14ac:dyDescent="0.2">
      <c r="A64" s="350"/>
      <c r="B64" s="728" t="s">
        <v>317</v>
      </c>
      <c r="C64" s="678"/>
      <c r="D64" s="678"/>
      <c r="E64" s="678"/>
      <c r="F64" s="678"/>
      <c r="G64" s="678"/>
      <c r="H64" s="678"/>
      <c r="I64" s="678"/>
      <c r="J64" s="678"/>
      <c r="K64" s="534"/>
      <c r="L64" s="534"/>
      <c r="M64" s="717"/>
      <c r="N64" s="718"/>
    </row>
    <row r="65" spans="1:14" x14ac:dyDescent="0.2">
      <c r="A65" s="603"/>
      <c r="B65" s="665"/>
      <c r="C65" s="1312" t="s">
        <v>926</v>
      </c>
      <c r="D65" s="1312"/>
      <c r="E65" s="1312"/>
      <c r="F65" s="1312"/>
      <c r="G65" s="1312"/>
      <c r="H65" s="1312"/>
      <c r="I65" s="1312"/>
      <c r="J65" s="510" t="s">
        <v>51</v>
      </c>
      <c r="K65" s="502"/>
      <c r="L65" s="505">
        <v>602133</v>
      </c>
      <c r="M65" s="711">
        <f>N65*0.8</f>
        <v>145.6</v>
      </c>
      <c r="N65" s="711">
        <v>182</v>
      </c>
    </row>
    <row r="66" spans="1:14" x14ac:dyDescent="0.2">
      <c r="A66" s="603"/>
      <c r="B66" s="666"/>
      <c r="C66" s="1312" t="s">
        <v>927</v>
      </c>
      <c r="D66" s="1312"/>
      <c r="E66" s="1312"/>
      <c r="F66" s="1312"/>
      <c r="G66" s="1312"/>
      <c r="H66" s="1312"/>
      <c r="I66" s="1312"/>
      <c r="J66" s="510" t="s">
        <v>51</v>
      </c>
      <c r="K66" s="502"/>
      <c r="L66" s="505">
        <v>601297</v>
      </c>
      <c r="M66" s="711">
        <f>N66*0.8</f>
        <v>172</v>
      </c>
      <c r="N66" s="711">
        <v>215</v>
      </c>
    </row>
    <row r="67" spans="1:14" x14ac:dyDescent="0.2">
      <c r="A67" s="350"/>
      <c r="B67" s="666"/>
      <c r="C67" s="602"/>
      <c r="D67" s="603"/>
      <c r="E67" s="666"/>
      <c r="F67" s="603"/>
      <c r="G67" s="603"/>
      <c r="H67" s="603"/>
      <c r="I67" s="604"/>
      <c r="J67" s="604"/>
      <c r="K67" s="502"/>
      <c r="L67" s="659"/>
      <c r="M67" s="712"/>
      <c r="N67" s="712"/>
    </row>
    <row r="68" spans="1:14" x14ac:dyDescent="0.2">
      <c r="A68" s="350"/>
      <c r="B68" s="728" t="s">
        <v>81</v>
      </c>
      <c r="C68" s="678"/>
      <c r="D68" s="678"/>
      <c r="E68" s="678"/>
      <c r="F68" s="678"/>
      <c r="G68" s="678"/>
      <c r="H68" s="678"/>
      <c r="I68" s="678"/>
      <c r="J68" s="678"/>
      <c r="K68" s="534"/>
      <c r="L68" s="534"/>
      <c r="M68" s="717"/>
      <c r="N68" s="718"/>
    </row>
    <row r="69" spans="1:14" s="658" customFormat="1" x14ac:dyDescent="0.2">
      <c r="A69" s="603"/>
      <c r="B69" s="665"/>
      <c r="C69" s="1312" t="s">
        <v>318</v>
      </c>
      <c r="D69" s="1312"/>
      <c r="E69" s="1312"/>
      <c r="F69" s="1312"/>
      <c r="G69" s="1312"/>
      <c r="H69" s="1312"/>
      <c r="I69" s="1312"/>
      <c r="J69" s="510" t="s">
        <v>51</v>
      </c>
      <c r="K69" s="502"/>
      <c r="L69" s="505">
        <v>601228</v>
      </c>
      <c r="M69" s="711">
        <f>N69*0.8</f>
        <v>101.60000000000001</v>
      </c>
      <c r="N69" s="711">
        <v>127</v>
      </c>
    </row>
    <row r="70" spans="1:14" s="658" customFormat="1" x14ac:dyDescent="0.2">
      <c r="A70" s="603"/>
      <c r="B70" s="666"/>
      <c r="C70" s="1312" t="s">
        <v>319</v>
      </c>
      <c r="D70" s="1312"/>
      <c r="E70" s="1312"/>
      <c r="F70" s="1312"/>
      <c r="G70" s="1312"/>
      <c r="H70" s="1312"/>
      <c r="I70" s="1312"/>
      <c r="J70" s="510" t="s">
        <v>51</v>
      </c>
      <c r="K70" s="502"/>
      <c r="L70" s="505">
        <v>601229</v>
      </c>
      <c r="M70" s="711">
        <f>N70*0.8</f>
        <v>101.60000000000001</v>
      </c>
      <c r="N70" s="711">
        <v>127</v>
      </c>
    </row>
    <row r="71" spans="1:14" s="658" customFormat="1" x14ac:dyDescent="0.2">
      <c r="A71" s="603"/>
      <c r="B71" s="666"/>
      <c r="C71" s="1312" t="s">
        <v>796</v>
      </c>
      <c r="D71" s="1312"/>
      <c r="E71" s="1312"/>
      <c r="F71" s="1312"/>
      <c r="G71" s="1312"/>
      <c r="H71" s="1312"/>
      <c r="I71" s="1312"/>
      <c r="J71" s="510" t="s">
        <v>51</v>
      </c>
      <c r="K71" s="502"/>
      <c r="L71" s="505">
        <v>602486</v>
      </c>
      <c r="M71" s="711">
        <f>N71*0.8</f>
        <v>254.4</v>
      </c>
      <c r="N71" s="711">
        <v>318</v>
      </c>
    </row>
    <row r="72" spans="1:14" s="425" customFormat="1" x14ac:dyDescent="0.2">
      <c r="A72" s="350"/>
      <c r="B72" s="666"/>
      <c r="C72" s="1209"/>
      <c r="D72" s="1209"/>
      <c r="E72" s="1209"/>
      <c r="F72" s="1209"/>
      <c r="G72" s="1209"/>
      <c r="H72" s="1209"/>
      <c r="I72" s="1209"/>
      <c r="J72" s="604"/>
      <c r="K72" s="502"/>
      <c r="L72" s="502"/>
      <c r="M72" s="712"/>
      <c r="N72" s="712"/>
    </row>
    <row r="73" spans="1:14" ht="26.25" customHeight="1" x14ac:dyDescent="0.2">
      <c r="A73" s="350"/>
      <c r="B73" s="1444" t="s">
        <v>857</v>
      </c>
      <c r="C73" s="1445"/>
      <c r="D73" s="1445"/>
      <c r="E73" s="1445"/>
      <c r="F73" s="1445"/>
      <c r="G73" s="1445"/>
      <c r="H73" s="1445"/>
      <c r="I73" s="1446"/>
      <c r="J73" s="364" t="s">
        <v>827</v>
      </c>
      <c r="K73" s="388"/>
      <c r="L73" s="364" t="s">
        <v>47</v>
      </c>
      <c r="M73" s="637" t="s">
        <v>455</v>
      </c>
      <c r="N73" s="723" t="s">
        <v>5</v>
      </c>
    </row>
    <row r="74" spans="1:14" s="658" customFormat="1" ht="12.75" customHeight="1" x14ac:dyDescent="0.2">
      <c r="A74" s="603"/>
      <c r="B74" s="1453" t="s">
        <v>81</v>
      </c>
      <c r="C74" s="1453"/>
      <c r="D74" s="1453"/>
      <c r="E74" s="1453"/>
      <c r="F74" s="1453"/>
      <c r="G74" s="1453"/>
      <c r="H74" s="1453"/>
      <c r="I74" s="1454"/>
      <c r="J74" s="724"/>
      <c r="K74" s="503"/>
      <c r="L74" s="725"/>
      <c r="M74" s="726"/>
      <c r="N74" s="693"/>
    </row>
    <row r="75" spans="1:14" x14ac:dyDescent="0.2">
      <c r="A75" s="350"/>
      <c r="B75" s="666"/>
      <c r="C75" s="1312" t="s">
        <v>808</v>
      </c>
      <c r="D75" s="1312"/>
      <c r="E75" s="1312"/>
      <c r="F75" s="1312"/>
      <c r="G75" s="1312"/>
      <c r="H75" s="1312"/>
      <c r="I75" s="1312"/>
      <c r="J75" s="613" t="s">
        <v>51</v>
      </c>
      <c r="K75" s="502"/>
      <c r="L75" s="621" t="s">
        <v>265</v>
      </c>
      <c r="M75" s="714">
        <f>N75*0.8</f>
        <v>726.40000000000009</v>
      </c>
      <c r="N75" s="714">
        <v>908</v>
      </c>
    </row>
    <row r="76" spans="1:14" x14ac:dyDescent="0.2">
      <c r="A76" s="350"/>
      <c r="B76" s="666"/>
      <c r="C76" s="1312" t="s">
        <v>797</v>
      </c>
      <c r="D76" s="1312"/>
      <c r="E76" s="1312"/>
      <c r="F76" s="1312"/>
      <c r="G76" s="1312"/>
      <c r="H76" s="1312"/>
      <c r="I76" s="1312"/>
      <c r="J76" s="510" t="s">
        <v>51</v>
      </c>
      <c r="K76" s="502"/>
      <c r="L76" s="505" t="s">
        <v>1141</v>
      </c>
      <c r="M76" s="711">
        <f>N76*0.8</f>
        <v>787.2</v>
      </c>
      <c r="N76" s="711">
        <v>984</v>
      </c>
    </row>
    <row r="77" spans="1:14" s="425" customFormat="1" x14ac:dyDescent="0.2">
      <c r="A77" s="350"/>
      <c r="B77" s="666"/>
      <c r="C77" s="1209"/>
      <c r="D77" s="1209"/>
      <c r="E77" s="1209"/>
      <c r="F77" s="1209"/>
      <c r="G77" s="1209"/>
      <c r="H77" s="1209"/>
      <c r="I77" s="1209"/>
      <c r="J77" s="604"/>
      <c r="K77" s="502"/>
      <c r="L77" s="502"/>
      <c r="M77" s="712"/>
      <c r="N77" s="712"/>
    </row>
    <row r="78" spans="1:14" s="425" customFormat="1" x14ac:dyDescent="0.2">
      <c r="A78" s="350"/>
      <c r="B78" s="626" t="s">
        <v>120</v>
      </c>
      <c r="C78" s="1091"/>
      <c r="D78" s="1091"/>
      <c r="E78" s="1091"/>
      <c r="F78" s="1091"/>
      <c r="G78" s="1091"/>
      <c r="H78" s="1091"/>
      <c r="I78" s="1091"/>
      <c r="J78" s="604"/>
      <c r="K78" s="502"/>
      <c r="L78" s="502"/>
      <c r="M78" s="712"/>
      <c r="N78" s="712"/>
    </row>
    <row r="79" spans="1:14" s="425" customFormat="1" x14ac:dyDescent="0.2">
      <c r="A79" s="350"/>
      <c r="B79" s="666"/>
      <c r="C79" s="1312" t="s">
        <v>798</v>
      </c>
      <c r="D79" s="1312"/>
      <c r="E79" s="1312"/>
      <c r="F79" s="1312"/>
      <c r="G79" s="1312"/>
      <c r="H79" s="1312"/>
      <c r="I79" s="1312"/>
      <c r="J79" s="510" t="s">
        <v>51</v>
      </c>
      <c r="K79" s="502"/>
      <c r="L79" s="505">
        <v>604862</v>
      </c>
      <c r="M79" s="711">
        <f t="shared" ref="M79:M87" si="1">N79*0.8</f>
        <v>1783.2</v>
      </c>
      <c r="N79" s="711">
        <v>2229</v>
      </c>
    </row>
    <row r="80" spans="1:14" s="425" customFormat="1" x14ac:dyDescent="0.2">
      <c r="A80" s="350"/>
      <c r="B80" s="666"/>
      <c r="C80" s="1312" t="s">
        <v>799</v>
      </c>
      <c r="D80" s="1312"/>
      <c r="E80" s="1312"/>
      <c r="F80" s="1312"/>
      <c r="G80" s="1312"/>
      <c r="H80" s="1312"/>
      <c r="I80" s="1312"/>
      <c r="J80" s="510" t="s">
        <v>51</v>
      </c>
      <c r="K80" s="502"/>
      <c r="L80" s="505">
        <v>604358</v>
      </c>
      <c r="M80" s="711">
        <f t="shared" si="1"/>
        <v>2680.8</v>
      </c>
      <c r="N80" s="711">
        <v>3351</v>
      </c>
    </row>
    <row r="81" spans="1:19" s="425" customFormat="1" x14ac:dyDescent="0.2">
      <c r="A81" s="350"/>
      <c r="B81" s="666"/>
      <c r="C81" s="1312" t="s">
        <v>800</v>
      </c>
      <c r="D81" s="1312"/>
      <c r="E81" s="1312"/>
      <c r="F81" s="1312"/>
      <c r="G81" s="1312"/>
      <c r="H81" s="1312"/>
      <c r="I81" s="1312"/>
      <c r="J81" s="510" t="s">
        <v>51</v>
      </c>
      <c r="K81" s="502"/>
      <c r="L81" s="505">
        <v>621590</v>
      </c>
      <c r="M81" s="711">
        <f t="shared" si="1"/>
        <v>1783.2</v>
      </c>
      <c r="N81" s="711">
        <v>2229</v>
      </c>
    </row>
    <row r="82" spans="1:19" s="425" customFormat="1" x14ac:dyDescent="0.2">
      <c r="A82" s="350"/>
      <c r="B82" s="666"/>
      <c r="C82" s="1312" t="s">
        <v>801</v>
      </c>
      <c r="D82" s="1312"/>
      <c r="E82" s="1312"/>
      <c r="F82" s="1312"/>
      <c r="G82" s="1312"/>
      <c r="H82" s="1312"/>
      <c r="I82" s="1312"/>
      <c r="J82" s="510" t="s">
        <v>51</v>
      </c>
      <c r="K82" s="502"/>
      <c r="L82" s="505">
        <v>612591</v>
      </c>
      <c r="M82" s="711">
        <f t="shared" si="1"/>
        <v>2680.8</v>
      </c>
      <c r="N82" s="711">
        <v>3351</v>
      </c>
    </row>
    <row r="83" spans="1:19" s="425" customFormat="1" x14ac:dyDescent="0.2">
      <c r="A83" s="350"/>
      <c r="B83" s="666"/>
      <c r="C83" s="1312" t="s">
        <v>802</v>
      </c>
      <c r="D83" s="1312"/>
      <c r="E83" s="1312"/>
      <c r="F83" s="1312"/>
      <c r="G83" s="1312"/>
      <c r="H83" s="1312"/>
      <c r="I83" s="1312"/>
      <c r="J83" s="510" t="s">
        <v>51</v>
      </c>
      <c r="K83" s="502"/>
      <c r="L83" s="505">
        <v>602134</v>
      </c>
      <c r="M83" s="711">
        <f t="shared" si="1"/>
        <v>266.40000000000003</v>
      </c>
      <c r="N83" s="711">
        <v>333</v>
      </c>
    </row>
    <row r="84" spans="1:19" s="425" customFormat="1" x14ac:dyDescent="0.2">
      <c r="A84" s="350"/>
      <c r="B84" s="666"/>
      <c r="C84" s="1312" t="s">
        <v>803</v>
      </c>
      <c r="D84" s="1312"/>
      <c r="E84" s="1312"/>
      <c r="F84" s="1312"/>
      <c r="G84" s="1312"/>
      <c r="H84" s="1312"/>
      <c r="I84" s="1312"/>
      <c r="J84" s="510" t="s">
        <v>51</v>
      </c>
      <c r="K84" s="502"/>
      <c r="L84" s="505">
        <v>602332</v>
      </c>
      <c r="M84" s="711">
        <f t="shared" si="1"/>
        <v>990.40000000000009</v>
      </c>
      <c r="N84" s="711">
        <v>1238</v>
      </c>
    </row>
    <row r="85" spans="1:19" s="425" customFormat="1" x14ac:dyDescent="0.2">
      <c r="A85" s="350"/>
      <c r="B85" s="666"/>
      <c r="C85" s="1312" t="s">
        <v>804</v>
      </c>
      <c r="D85" s="1312"/>
      <c r="E85" s="1312"/>
      <c r="F85" s="1312"/>
      <c r="G85" s="1312"/>
      <c r="H85" s="1312"/>
      <c r="I85" s="1312"/>
      <c r="J85" s="510" t="s">
        <v>51</v>
      </c>
      <c r="K85" s="502"/>
      <c r="L85" s="505">
        <v>602908</v>
      </c>
      <c r="M85" s="711">
        <f t="shared" si="1"/>
        <v>107.2</v>
      </c>
      <c r="N85" s="711">
        <v>134</v>
      </c>
    </row>
    <row r="86" spans="1:19" s="425" customFormat="1" x14ac:dyDescent="0.2">
      <c r="A86" s="350"/>
      <c r="B86" s="666"/>
      <c r="C86" s="1312" t="s">
        <v>805</v>
      </c>
      <c r="D86" s="1312"/>
      <c r="E86" s="1312"/>
      <c r="F86" s="1312"/>
      <c r="G86" s="1312"/>
      <c r="H86" s="1312"/>
      <c r="I86" s="1312"/>
      <c r="J86" s="510" t="s">
        <v>51</v>
      </c>
      <c r="K86" s="502"/>
      <c r="L86" s="505" t="s">
        <v>268</v>
      </c>
      <c r="M86" s="711">
        <f t="shared" si="1"/>
        <v>124</v>
      </c>
      <c r="N86" s="711">
        <v>155</v>
      </c>
    </row>
    <row r="87" spans="1:19" s="425" customFormat="1" x14ac:dyDescent="0.2">
      <c r="A87" s="350"/>
      <c r="B87" s="666"/>
      <c r="C87" s="1312" t="s">
        <v>806</v>
      </c>
      <c r="D87" s="1312"/>
      <c r="E87" s="1312"/>
      <c r="F87" s="1312"/>
      <c r="G87" s="1312"/>
      <c r="H87" s="1312"/>
      <c r="I87" s="1312"/>
      <c r="J87" s="510" t="s">
        <v>51</v>
      </c>
      <c r="K87" s="502"/>
      <c r="L87" s="505">
        <v>602628</v>
      </c>
      <c r="M87" s="711">
        <f t="shared" si="1"/>
        <v>528.80000000000007</v>
      </c>
      <c r="N87" s="711">
        <v>661</v>
      </c>
    </row>
    <row r="88" spans="1:19" x14ac:dyDescent="0.2">
      <c r="A88" s="350"/>
      <c r="B88" s="603"/>
      <c r="C88" s="665"/>
      <c r="D88" s="603"/>
      <c r="E88" s="603"/>
      <c r="F88" s="603"/>
      <c r="G88" s="603"/>
      <c r="H88" s="603"/>
      <c r="I88" s="603"/>
      <c r="J88" s="350"/>
      <c r="K88" s="351"/>
      <c r="L88" s="351"/>
      <c r="M88" s="628"/>
      <c r="N88" s="629"/>
    </row>
    <row r="89" spans="1:19" ht="26.25" customHeight="1" x14ac:dyDescent="0.2">
      <c r="A89" s="350"/>
      <c r="B89" s="1372" t="s">
        <v>399</v>
      </c>
      <c r="C89" s="1373"/>
      <c r="D89" s="1373"/>
      <c r="E89" s="1373"/>
      <c r="F89" s="1373"/>
      <c r="G89" s="1373"/>
      <c r="H89" s="1373"/>
      <c r="I89" s="1374"/>
      <c r="J89" s="364" t="s">
        <v>827</v>
      </c>
      <c r="K89" s="388"/>
      <c r="L89" s="364" t="s">
        <v>47</v>
      </c>
      <c r="M89" s="722" t="s">
        <v>455</v>
      </c>
      <c r="N89" s="637" t="s">
        <v>5</v>
      </c>
    </row>
    <row r="90" spans="1:19" x14ac:dyDescent="0.2">
      <c r="A90" s="350"/>
      <c r="B90" s="359" t="s">
        <v>720</v>
      </c>
      <c r="C90" s="359"/>
      <c r="D90" s="359"/>
      <c r="E90" s="359"/>
      <c r="F90" s="359"/>
      <c r="G90" s="359"/>
      <c r="H90" s="457"/>
      <c r="I90" s="455"/>
      <c r="J90" s="455"/>
      <c r="K90" s="456"/>
      <c r="L90" s="456"/>
      <c r="M90" s="633"/>
      <c r="N90" s="657"/>
    </row>
    <row r="91" spans="1:19" x14ac:dyDescent="0.2">
      <c r="A91" s="350"/>
      <c r="B91" s="359"/>
      <c r="C91" s="1439" t="s">
        <v>912</v>
      </c>
      <c r="D91" s="1439"/>
      <c r="E91" s="1439"/>
      <c r="F91" s="1439"/>
      <c r="G91" s="1439"/>
      <c r="H91" s="1439"/>
      <c r="I91" s="1440"/>
      <c r="J91" s="510" t="s">
        <v>51</v>
      </c>
      <c r="K91" s="456"/>
      <c r="L91" s="496">
        <v>3857</v>
      </c>
      <c r="M91" s="711">
        <f t="shared" ref="M91:M117" si="2">N91*0.8</f>
        <v>216</v>
      </c>
      <c r="N91" s="687">
        <v>270</v>
      </c>
      <c r="S91" s="425"/>
    </row>
    <row r="92" spans="1:19" x14ac:dyDescent="0.2">
      <c r="A92" s="350"/>
      <c r="B92" s="359"/>
      <c r="C92" s="1441" t="s">
        <v>1110</v>
      </c>
      <c r="D92" s="1442"/>
      <c r="E92" s="1442"/>
      <c r="F92" s="1442"/>
      <c r="G92" s="1442"/>
      <c r="H92" s="1442"/>
      <c r="I92" s="1443"/>
      <c r="J92" s="531" t="s">
        <v>51</v>
      </c>
      <c r="K92" s="456"/>
      <c r="L92" s="496">
        <v>3672</v>
      </c>
      <c r="M92" s="711">
        <f t="shared" si="2"/>
        <v>3600</v>
      </c>
      <c r="N92" s="687">
        <v>4500</v>
      </c>
      <c r="Q92" s="365"/>
      <c r="S92" s="425"/>
    </row>
    <row r="93" spans="1:19" x14ac:dyDescent="0.2">
      <c r="A93" s="350"/>
      <c r="B93" s="359"/>
      <c r="C93" s="1441" t="s">
        <v>963</v>
      </c>
      <c r="D93" s="1442"/>
      <c r="E93" s="1442"/>
      <c r="F93" s="1442"/>
      <c r="G93" s="1442"/>
      <c r="H93" s="1442"/>
      <c r="I93" s="1443"/>
      <c r="J93" s="531" t="s">
        <v>51</v>
      </c>
      <c r="K93" s="456"/>
      <c r="L93" s="496">
        <v>3216</v>
      </c>
      <c r="M93" s="711">
        <f t="shared" si="2"/>
        <v>79.2</v>
      </c>
      <c r="N93" s="687">
        <v>99</v>
      </c>
      <c r="Q93" s="365"/>
      <c r="S93" s="425"/>
    </row>
    <row r="94" spans="1:19" x14ac:dyDescent="0.2">
      <c r="A94" s="350"/>
      <c r="B94" s="359"/>
      <c r="C94" s="1441" t="s">
        <v>1103</v>
      </c>
      <c r="D94" s="1442"/>
      <c r="E94" s="1442"/>
      <c r="F94" s="1442"/>
      <c r="G94" s="1442"/>
      <c r="H94" s="1442"/>
      <c r="I94" s="1443"/>
      <c r="J94" s="531" t="s">
        <v>51</v>
      </c>
      <c r="K94" s="456"/>
      <c r="L94" s="496">
        <v>3895</v>
      </c>
      <c r="M94" s="711">
        <f t="shared" si="2"/>
        <v>374.40000000000003</v>
      </c>
      <c r="N94" s="687">
        <v>468</v>
      </c>
      <c r="Q94" s="365"/>
      <c r="S94" s="425"/>
    </row>
    <row r="95" spans="1:19" x14ac:dyDescent="0.2">
      <c r="A95" s="350"/>
      <c r="B95" s="359"/>
      <c r="C95" s="1441" t="s">
        <v>1104</v>
      </c>
      <c r="D95" s="1442"/>
      <c r="E95" s="1442"/>
      <c r="F95" s="1442"/>
      <c r="G95" s="1442"/>
      <c r="H95" s="1442"/>
      <c r="I95" s="1443"/>
      <c r="J95" s="531" t="s">
        <v>51</v>
      </c>
      <c r="K95" s="456"/>
      <c r="L95" s="496">
        <v>3987</v>
      </c>
      <c r="M95" s="711">
        <f t="shared" si="2"/>
        <v>2880</v>
      </c>
      <c r="N95" s="687">
        <v>3600</v>
      </c>
      <c r="Q95" s="365"/>
      <c r="S95" s="425"/>
    </row>
    <row r="96" spans="1:19" x14ac:dyDescent="0.2">
      <c r="A96" s="350"/>
      <c r="B96" s="359"/>
      <c r="C96" s="1441" t="s">
        <v>1105</v>
      </c>
      <c r="D96" s="1442"/>
      <c r="E96" s="1442"/>
      <c r="F96" s="1442"/>
      <c r="G96" s="1442"/>
      <c r="H96" s="1442"/>
      <c r="I96" s="1443"/>
      <c r="J96" s="531" t="s">
        <v>51</v>
      </c>
      <c r="K96" s="456"/>
      <c r="L96" s="496">
        <v>4838</v>
      </c>
      <c r="M96" s="711">
        <f t="shared" si="2"/>
        <v>648</v>
      </c>
      <c r="N96" s="687">
        <v>810</v>
      </c>
      <c r="Q96" s="365"/>
      <c r="S96" s="425"/>
    </row>
    <row r="97" spans="1:19" x14ac:dyDescent="0.2">
      <c r="A97" s="350"/>
      <c r="B97" s="359"/>
      <c r="C97" s="1441" t="s">
        <v>1142</v>
      </c>
      <c r="D97" s="1442"/>
      <c r="E97" s="1442"/>
      <c r="F97" s="1442"/>
      <c r="G97" s="1442"/>
      <c r="H97" s="1442"/>
      <c r="I97" s="1443"/>
      <c r="J97" s="531" t="s">
        <v>51</v>
      </c>
      <c r="K97" s="456"/>
      <c r="L97" s="496">
        <v>3451</v>
      </c>
      <c r="M97" s="711">
        <f t="shared" si="2"/>
        <v>288</v>
      </c>
      <c r="N97" s="687">
        <v>360</v>
      </c>
      <c r="Q97" s="365"/>
      <c r="S97" s="425"/>
    </row>
    <row r="98" spans="1:19" x14ac:dyDescent="0.2">
      <c r="A98" s="350"/>
      <c r="B98" s="359"/>
      <c r="C98" s="1441" t="s">
        <v>1106</v>
      </c>
      <c r="D98" s="1442"/>
      <c r="E98" s="1442"/>
      <c r="F98" s="1442"/>
      <c r="G98" s="1442"/>
      <c r="H98" s="1442"/>
      <c r="I98" s="1443"/>
      <c r="J98" s="531" t="s">
        <v>51</v>
      </c>
      <c r="K98" s="456"/>
      <c r="L98" s="496">
        <v>4939</v>
      </c>
      <c r="M98" s="711">
        <f t="shared" si="2"/>
        <v>468</v>
      </c>
      <c r="N98" s="687">
        <v>585</v>
      </c>
      <c r="Q98" s="365"/>
      <c r="S98" s="425"/>
    </row>
    <row r="99" spans="1:19" x14ac:dyDescent="0.2">
      <c r="A99" s="350"/>
      <c r="B99" s="359"/>
      <c r="C99" s="1441" t="s">
        <v>1111</v>
      </c>
      <c r="D99" s="1442"/>
      <c r="E99" s="1442"/>
      <c r="F99" s="1442"/>
      <c r="G99" s="1442"/>
      <c r="H99" s="1442"/>
      <c r="I99" s="1443"/>
      <c r="J99" s="531" t="s">
        <v>51</v>
      </c>
      <c r="K99" s="456"/>
      <c r="L99" s="496">
        <v>4732</v>
      </c>
      <c r="M99" s="711">
        <f t="shared" si="2"/>
        <v>18000</v>
      </c>
      <c r="N99" s="687">
        <v>22500</v>
      </c>
      <c r="Q99" s="365"/>
      <c r="S99" s="425"/>
    </row>
    <row r="100" spans="1:19" x14ac:dyDescent="0.2">
      <c r="A100" s="350"/>
      <c r="B100" s="453"/>
      <c r="C100" s="1441" t="s">
        <v>1112</v>
      </c>
      <c r="D100" s="1442"/>
      <c r="E100" s="1442"/>
      <c r="F100" s="1442"/>
      <c r="G100" s="1442"/>
      <c r="H100" s="1442"/>
      <c r="I100" s="1443"/>
      <c r="J100" s="531" t="s">
        <v>51</v>
      </c>
      <c r="K100" s="456"/>
      <c r="L100" s="496">
        <v>3338</v>
      </c>
      <c r="M100" s="711">
        <f t="shared" si="2"/>
        <v>1728</v>
      </c>
      <c r="N100" s="687">
        <v>2160</v>
      </c>
      <c r="Q100" s="365"/>
      <c r="S100" s="425"/>
    </row>
    <row r="101" spans="1:19" x14ac:dyDescent="0.2">
      <c r="A101" s="350"/>
      <c r="B101" s="453"/>
      <c r="C101" s="1441" t="s">
        <v>1107</v>
      </c>
      <c r="D101" s="1442"/>
      <c r="E101" s="1442"/>
      <c r="F101" s="1442"/>
      <c r="G101" s="1442"/>
      <c r="H101" s="1442"/>
      <c r="I101" s="1443"/>
      <c r="J101" s="531" t="s">
        <v>51</v>
      </c>
      <c r="K101" s="456"/>
      <c r="L101" s="496">
        <v>3165</v>
      </c>
      <c r="M101" s="711">
        <f t="shared" si="2"/>
        <v>221.60000000000002</v>
      </c>
      <c r="N101" s="687">
        <v>277</v>
      </c>
      <c r="Q101" s="365"/>
      <c r="S101" s="425"/>
    </row>
    <row r="102" spans="1:19" s="425" customFormat="1" x14ac:dyDescent="0.2">
      <c r="A102" s="350"/>
      <c r="B102" s="453"/>
      <c r="C102" s="1441" t="s">
        <v>1108</v>
      </c>
      <c r="D102" s="1442"/>
      <c r="E102" s="1442"/>
      <c r="F102" s="1442"/>
      <c r="G102" s="1442"/>
      <c r="H102" s="1442"/>
      <c r="I102" s="1443"/>
      <c r="J102" s="531" t="s">
        <v>51</v>
      </c>
      <c r="K102" s="456"/>
      <c r="L102" s="496">
        <v>4828</v>
      </c>
      <c r="M102" s="711">
        <f t="shared" si="2"/>
        <v>387.20000000000005</v>
      </c>
      <c r="N102" s="687">
        <v>484</v>
      </c>
      <c r="P102" s="353"/>
      <c r="Q102" s="365"/>
      <c r="R102" s="353"/>
    </row>
    <row r="103" spans="1:19" s="425" customFormat="1" x14ac:dyDescent="0.2">
      <c r="A103" s="350"/>
      <c r="B103" s="453"/>
      <c r="C103" s="1441" t="s">
        <v>960</v>
      </c>
      <c r="D103" s="1442"/>
      <c r="E103" s="1442"/>
      <c r="F103" s="1442"/>
      <c r="G103" s="1442"/>
      <c r="H103" s="1442"/>
      <c r="I103" s="1443"/>
      <c r="J103" s="531" t="s">
        <v>51</v>
      </c>
      <c r="K103" s="456"/>
      <c r="L103" s="496">
        <v>3406</v>
      </c>
      <c r="M103" s="711">
        <f t="shared" si="2"/>
        <v>216</v>
      </c>
      <c r="N103" s="687">
        <v>270</v>
      </c>
      <c r="P103" s="353"/>
      <c r="Q103" s="365"/>
      <c r="R103" s="353"/>
    </row>
    <row r="104" spans="1:19" s="425" customFormat="1" x14ac:dyDescent="0.2">
      <c r="A104" s="350"/>
      <c r="B104" s="453"/>
      <c r="C104" s="1439" t="s">
        <v>1101</v>
      </c>
      <c r="D104" s="1439"/>
      <c r="E104" s="1439"/>
      <c r="F104" s="1439"/>
      <c r="G104" s="1439"/>
      <c r="H104" s="1439"/>
      <c r="I104" s="1440"/>
      <c r="J104" s="510" t="s">
        <v>51</v>
      </c>
      <c r="K104" s="456"/>
      <c r="L104" s="496">
        <v>3712</v>
      </c>
      <c r="M104" s="711">
        <f t="shared" si="2"/>
        <v>1760.8000000000002</v>
      </c>
      <c r="N104" s="687">
        <v>2201</v>
      </c>
      <c r="P104" s="353"/>
      <c r="Q104" s="365"/>
      <c r="R104" s="353"/>
    </row>
    <row r="105" spans="1:19" s="425" customFormat="1" x14ac:dyDescent="0.2">
      <c r="A105" s="350"/>
      <c r="B105" s="373"/>
      <c r="C105" s="1441" t="s">
        <v>1109</v>
      </c>
      <c r="D105" s="1442"/>
      <c r="E105" s="1442"/>
      <c r="F105" s="1442"/>
      <c r="G105" s="1442"/>
      <c r="H105" s="1442"/>
      <c r="I105" s="1443"/>
      <c r="J105" s="531" t="s">
        <v>51</v>
      </c>
      <c r="K105" s="456"/>
      <c r="L105" s="496">
        <v>3592</v>
      </c>
      <c r="M105" s="711">
        <f t="shared" si="2"/>
        <v>252</v>
      </c>
      <c r="N105" s="687">
        <v>315</v>
      </c>
      <c r="O105" s="353"/>
      <c r="P105" s="353"/>
      <c r="Q105" s="365"/>
      <c r="R105" s="353"/>
    </row>
    <row r="106" spans="1:19" s="425" customFormat="1" x14ac:dyDescent="0.2">
      <c r="A106" s="350"/>
      <c r="B106" s="453"/>
      <c r="C106" s="1439" t="s">
        <v>913</v>
      </c>
      <c r="D106" s="1439"/>
      <c r="E106" s="1439"/>
      <c r="F106" s="1439"/>
      <c r="G106" s="1439"/>
      <c r="H106" s="1439"/>
      <c r="I106" s="1440"/>
      <c r="J106" s="510" t="s">
        <v>51</v>
      </c>
      <c r="K106" s="456"/>
      <c r="L106" s="496">
        <v>3223</v>
      </c>
      <c r="M106" s="711">
        <f t="shared" si="2"/>
        <v>1296</v>
      </c>
      <c r="N106" s="687">
        <v>1620</v>
      </c>
      <c r="O106" s="353"/>
      <c r="P106" s="353"/>
      <c r="Q106" s="365"/>
      <c r="R106" s="353"/>
    </row>
    <row r="107" spans="1:19" s="425" customFormat="1" x14ac:dyDescent="0.2">
      <c r="A107" s="350"/>
      <c r="B107" s="453"/>
      <c r="C107" s="1441" t="s">
        <v>914</v>
      </c>
      <c r="D107" s="1442"/>
      <c r="E107" s="1442"/>
      <c r="F107" s="1442"/>
      <c r="G107" s="1442"/>
      <c r="H107" s="1442"/>
      <c r="I107" s="1443"/>
      <c r="J107" s="510" t="s">
        <v>51</v>
      </c>
      <c r="K107" s="456"/>
      <c r="L107" s="496">
        <v>3334</v>
      </c>
      <c r="M107" s="711">
        <f t="shared" si="2"/>
        <v>828</v>
      </c>
      <c r="N107" s="687">
        <v>1035</v>
      </c>
      <c r="O107" s="353"/>
      <c r="P107" s="353"/>
      <c r="Q107" s="365"/>
      <c r="R107" s="353"/>
    </row>
    <row r="108" spans="1:19" s="425" customFormat="1" x14ac:dyDescent="0.2">
      <c r="A108" s="350"/>
      <c r="B108" s="453"/>
      <c r="C108" s="1439" t="s">
        <v>915</v>
      </c>
      <c r="D108" s="1439"/>
      <c r="E108" s="1439"/>
      <c r="F108" s="1439"/>
      <c r="G108" s="1439"/>
      <c r="H108" s="1439"/>
      <c r="I108" s="1440"/>
      <c r="J108" s="510" t="s">
        <v>51</v>
      </c>
      <c r="K108" s="456"/>
      <c r="L108" s="496">
        <v>3687</v>
      </c>
      <c r="M108" s="711">
        <f t="shared" si="2"/>
        <v>4824</v>
      </c>
      <c r="N108" s="687">
        <v>6030</v>
      </c>
      <c r="O108" s="353"/>
      <c r="P108" s="353"/>
      <c r="Q108" s="365"/>
      <c r="R108" s="353"/>
    </row>
    <row r="109" spans="1:19" s="425" customFormat="1" x14ac:dyDescent="0.2">
      <c r="A109" s="350"/>
      <c r="B109" s="903"/>
      <c r="C109" s="1439" t="s">
        <v>916</v>
      </c>
      <c r="D109" s="1439"/>
      <c r="E109" s="1439"/>
      <c r="F109" s="1439"/>
      <c r="G109" s="1439"/>
      <c r="H109" s="1439"/>
      <c r="I109" s="1440"/>
      <c r="J109" s="510" t="s">
        <v>51</v>
      </c>
      <c r="K109" s="456"/>
      <c r="L109" s="496">
        <v>3480</v>
      </c>
      <c r="M109" s="711">
        <f t="shared" si="2"/>
        <v>547.20000000000005</v>
      </c>
      <c r="N109" s="687">
        <v>684</v>
      </c>
      <c r="O109" s="353"/>
      <c r="P109" s="353"/>
      <c r="Q109" s="365"/>
      <c r="R109" s="353"/>
    </row>
    <row r="110" spans="1:19" s="425" customFormat="1" x14ac:dyDescent="0.2">
      <c r="A110" s="350"/>
      <c r="B110" s="453"/>
      <c r="C110" s="1439" t="s">
        <v>917</v>
      </c>
      <c r="D110" s="1439"/>
      <c r="E110" s="1439"/>
      <c r="F110" s="1439"/>
      <c r="G110" s="1439"/>
      <c r="H110" s="1439"/>
      <c r="I110" s="1440"/>
      <c r="J110" s="510" t="s">
        <v>51</v>
      </c>
      <c r="K110" s="456"/>
      <c r="L110" s="496">
        <v>3351</v>
      </c>
      <c r="M110" s="711">
        <f t="shared" si="2"/>
        <v>648</v>
      </c>
      <c r="N110" s="687">
        <v>810</v>
      </c>
      <c r="O110" s="353"/>
      <c r="P110" s="353"/>
      <c r="Q110" s="365"/>
      <c r="R110" s="353"/>
      <c r="S110" s="353"/>
    </row>
    <row r="111" spans="1:19" s="425" customFormat="1" x14ac:dyDescent="0.2">
      <c r="A111" s="350"/>
      <c r="B111" s="359"/>
      <c r="C111" s="1439" t="s">
        <v>901</v>
      </c>
      <c r="D111" s="1439"/>
      <c r="E111" s="1439"/>
      <c r="F111" s="1439"/>
      <c r="G111" s="1439"/>
      <c r="H111" s="1439"/>
      <c r="I111" s="1440"/>
      <c r="J111" s="510" t="s">
        <v>51</v>
      </c>
      <c r="K111" s="456"/>
      <c r="L111" s="496">
        <v>3326</v>
      </c>
      <c r="M111" s="711">
        <f t="shared" si="2"/>
        <v>972</v>
      </c>
      <c r="N111" s="687">
        <v>1215</v>
      </c>
      <c r="O111" s="353"/>
      <c r="P111" s="353"/>
      <c r="Q111" s="365"/>
      <c r="R111" s="353"/>
      <c r="S111" s="353"/>
    </row>
    <row r="112" spans="1:19" s="425" customFormat="1" x14ac:dyDescent="0.2">
      <c r="A112" s="350"/>
      <c r="B112" s="359"/>
      <c r="C112" s="1439" t="s">
        <v>918</v>
      </c>
      <c r="D112" s="1439"/>
      <c r="E112" s="1439"/>
      <c r="F112" s="1439"/>
      <c r="G112" s="1439"/>
      <c r="H112" s="1439"/>
      <c r="I112" s="1440"/>
      <c r="J112" s="510" t="s">
        <v>51</v>
      </c>
      <c r="K112" s="456"/>
      <c r="L112" s="496" t="s">
        <v>919</v>
      </c>
      <c r="M112" s="711">
        <f t="shared" si="2"/>
        <v>1008</v>
      </c>
      <c r="N112" s="687">
        <v>1260</v>
      </c>
      <c r="O112" s="353"/>
      <c r="P112" s="353"/>
      <c r="Q112" s="365"/>
      <c r="R112" s="353"/>
      <c r="S112" s="353"/>
    </row>
    <row r="113" spans="1:19" s="425" customFormat="1" x14ac:dyDescent="0.2">
      <c r="A113" s="350"/>
      <c r="B113" s="353"/>
      <c r="C113" s="1439" t="s">
        <v>920</v>
      </c>
      <c r="D113" s="1439"/>
      <c r="E113" s="1439"/>
      <c r="F113" s="1439"/>
      <c r="G113" s="1439"/>
      <c r="H113" s="1439"/>
      <c r="I113" s="1440"/>
      <c r="J113" s="510" t="s">
        <v>51</v>
      </c>
      <c r="K113" s="351"/>
      <c r="L113" s="496">
        <v>4820</v>
      </c>
      <c r="M113" s="711">
        <f t="shared" si="2"/>
        <v>324</v>
      </c>
      <c r="N113" s="687">
        <v>405</v>
      </c>
      <c r="O113" s="353"/>
      <c r="P113" s="353"/>
      <c r="Q113" s="365"/>
      <c r="R113" s="353"/>
      <c r="S113" s="353"/>
    </row>
    <row r="114" spans="1:19" s="425" customFormat="1" x14ac:dyDescent="0.2">
      <c r="A114" s="350"/>
      <c r="B114" s="353"/>
      <c r="C114" s="1439" t="s">
        <v>1102</v>
      </c>
      <c r="D114" s="1439"/>
      <c r="E114" s="1439"/>
      <c r="F114" s="1439"/>
      <c r="G114" s="1439"/>
      <c r="H114" s="1439"/>
      <c r="I114" s="1440"/>
      <c r="J114" s="510" t="s">
        <v>51</v>
      </c>
      <c r="K114" s="351"/>
      <c r="L114" s="496">
        <v>4821</v>
      </c>
      <c r="M114" s="711">
        <f t="shared" si="2"/>
        <v>324</v>
      </c>
      <c r="N114" s="687">
        <v>405</v>
      </c>
      <c r="O114" s="353"/>
      <c r="P114" s="353"/>
      <c r="Q114" s="365"/>
      <c r="R114" s="353"/>
      <c r="S114" s="353"/>
    </row>
    <row r="115" spans="1:19" s="603" customFormat="1" x14ac:dyDescent="0.2">
      <c r="B115" s="658"/>
      <c r="C115" s="1439" t="s">
        <v>1143</v>
      </c>
      <c r="D115" s="1439"/>
      <c r="E115" s="1439"/>
      <c r="F115" s="1439"/>
      <c r="G115" s="1439"/>
      <c r="H115" s="1439"/>
      <c r="I115" s="1440"/>
      <c r="J115" s="510" t="s">
        <v>51</v>
      </c>
      <c r="K115" s="351"/>
      <c r="L115" s="496">
        <v>3444</v>
      </c>
      <c r="M115" s="711">
        <f t="shared" si="2"/>
        <v>1160</v>
      </c>
      <c r="N115" s="687">
        <v>1450</v>
      </c>
      <c r="O115" s="658"/>
      <c r="P115" s="658"/>
      <c r="Q115" s="365"/>
      <c r="R115" s="353"/>
      <c r="S115" s="658"/>
    </row>
    <row r="116" spans="1:19" s="603" customFormat="1" x14ac:dyDescent="0.2">
      <c r="B116" s="658"/>
      <c r="C116" s="1439" t="s">
        <v>1144</v>
      </c>
      <c r="D116" s="1439"/>
      <c r="E116" s="1439"/>
      <c r="F116" s="1439"/>
      <c r="G116" s="1439"/>
      <c r="H116" s="1439"/>
      <c r="I116" s="1440"/>
      <c r="J116" s="510" t="s">
        <v>51</v>
      </c>
      <c r="K116" s="351"/>
      <c r="L116" s="496">
        <v>4321</v>
      </c>
      <c r="M116" s="711">
        <f t="shared" si="2"/>
        <v>1368</v>
      </c>
      <c r="N116" s="687">
        <v>1710</v>
      </c>
      <c r="O116" s="658"/>
      <c r="P116" s="658"/>
      <c r="Q116" s="365"/>
      <c r="R116" s="353"/>
      <c r="S116" s="658"/>
    </row>
    <row r="117" spans="1:19" s="603" customFormat="1" x14ac:dyDescent="0.2">
      <c r="B117" s="658"/>
      <c r="C117" s="1439" t="s">
        <v>1145</v>
      </c>
      <c r="D117" s="1439"/>
      <c r="E117" s="1439"/>
      <c r="F117" s="1439"/>
      <c r="G117" s="1439"/>
      <c r="H117" s="1439"/>
      <c r="I117" s="1440"/>
      <c r="J117" s="510" t="s">
        <v>51</v>
      </c>
      <c r="K117" s="351"/>
      <c r="L117" s="496">
        <v>4815</v>
      </c>
      <c r="M117" s="711">
        <f t="shared" si="2"/>
        <v>108</v>
      </c>
      <c r="N117" s="687">
        <v>135</v>
      </c>
      <c r="O117" s="658"/>
      <c r="P117" s="658"/>
      <c r="Q117" s="365"/>
      <c r="R117" s="353"/>
      <c r="S117" s="658"/>
    </row>
    <row r="118" spans="1:19" s="425" customFormat="1" x14ac:dyDescent="0.2">
      <c r="A118" s="350"/>
      <c r="B118" s="353"/>
      <c r="C118" s="906"/>
      <c r="D118" s="906"/>
      <c r="E118" s="906"/>
      <c r="F118" s="906"/>
      <c r="G118" s="906"/>
      <c r="H118" s="906"/>
      <c r="I118" s="906"/>
      <c r="J118" s="604"/>
      <c r="K118" s="351"/>
      <c r="L118" s="351"/>
      <c r="M118" s="628"/>
      <c r="N118" s="629"/>
      <c r="O118" s="353"/>
      <c r="P118" s="353"/>
      <c r="Q118" s="365"/>
      <c r="R118" s="353"/>
      <c r="S118" s="353"/>
    </row>
    <row r="119" spans="1:19" s="425" customFormat="1" x14ac:dyDescent="0.2">
      <c r="A119" s="350"/>
      <c r="B119" s="353"/>
      <c r="C119" s="906"/>
      <c r="D119" s="906"/>
      <c r="E119" s="906"/>
      <c r="F119" s="906"/>
      <c r="G119" s="906"/>
      <c r="H119" s="906"/>
      <c r="I119" s="906"/>
      <c r="J119" s="604"/>
      <c r="K119" s="351"/>
      <c r="L119" s="351"/>
      <c r="M119" s="628"/>
      <c r="N119" s="629"/>
      <c r="O119" s="353"/>
      <c r="P119" s="353"/>
      <c r="Q119" s="365"/>
      <c r="R119" s="353"/>
      <c r="S119" s="353"/>
    </row>
    <row r="120" spans="1:19" x14ac:dyDescent="0.2">
      <c r="A120" s="350"/>
      <c r="B120" s="453" t="s">
        <v>662</v>
      </c>
      <c r="C120" s="454"/>
      <c r="D120" s="355"/>
      <c r="E120" s="355"/>
      <c r="F120" s="355"/>
      <c r="G120" s="355"/>
      <c r="H120" s="457"/>
      <c r="I120" s="455"/>
      <c r="J120" s="455"/>
      <c r="K120" s="456"/>
      <c r="L120" s="456"/>
      <c r="M120" s="633"/>
      <c r="N120" s="657"/>
    </row>
    <row r="121" spans="1:19" x14ac:dyDescent="0.2">
      <c r="A121" s="350"/>
      <c r="B121" s="453" t="s">
        <v>452</v>
      </c>
      <c r="C121" s="355"/>
      <c r="D121" s="355"/>
      <c r="E121" s="355"/>
      <c r="F121" s="355"/>
      <c r="G121" s="355"/>
      <c r="H121" s="457"/>
      <c r="I121" s="455"/>
      <c r="J121" s="455"/>
      <c r="K121" s="456"/>
      <c r="L121" s="456"/>
      <c r="M121" s="633"/>
      <c r="N121" s="657"/>
    </row>
    <row r="122" spans="1:19" x14ac:dyDescent="0.2">
      <c r="A122" s="350"/>
      <c r="B122" s="453"/>
      <c r="C122" s="454"/>
      <c r="D122" s="457"/>
      <c r="E122" s="457"/>
      <c r="F122" s="457"/>
      <c r="G122" s="457"/>
      <c r="H122" s="457"/>
      <c r="I122" s="455"/>
      <c r="J122" s="455"/>
      <c r="K122" s="456"/>
      <c r="L122" s="456"/>
      <c r="M122" s="633"/>
      <c r="N122" s="657"/>
    </row>
    <row r="123" spans="1:19" x14ac:dyDescent="0.2">
      <c r="A123" s="350"/>
      <c r="B123" s="596" t="s">
        <v>460</v>
      </c>
      <c r="C123" s="454"/>
      <c r="D123" s="457"/>
      <c r="E123" s="457"/>
      <c r="F123" s="457"/>
      <c r="G123" s="457"/>
      <c r="H123" s="455"/>
      <c r="I123" s="455"/>
      <c r="J123" s="455"/>
      <c r="K123" s="456"/>
      <c r="L123" s="456"/>
      <c r="M123" s="633"/>
      <c r="N123" s="657"/>
    </row>
    <row r="124" spans="1:19" x14ac:dyDescent="0.2">
      <c r="A124" s="350"/>
      <c r="B124" s="453"/>
      <c r="C124" s="454"/>
      <c r="D124" s="457"/>
      <c r="E124" s="457"/>
      <c r="F124" s="457"/>
      <c r="G124" s="457"/>
      <c r="H124" s="455"/>
      <c r="I124" s="455"/>
      <c r="J124" s="455"/>
      <c r="K124" s="456"/>
      <c r="L124" s="456"/>
      <c r="M124" s="633"/>
      <c r="N124" s="657"/>
    </row>
    <row r="125" spans="1:19" x14ac:dyDescent="0.2">
      <c r="A125" s="350"/>
      <c r="B125" s="359"/>
      <c r="C125" s="359"/>
      <c r="D125" s="359"/>
      <c r="E125" s="359"/>
      <c r="F125" s="359"/>
      <c r="G125" s="359"/>
      <c r="H125" s="359"/>
      <c r="I125" s="359"/>
      <c r="J125" s="359"/>
      <c r="K125" s="357"/>
      <c r="L125" s="357"/>
      <c r="M125" s="633"/>
      <c r="N125" s="657"/>
    </row>
    <row r="126" spans="1:19" x14ac:dyDescent="0.2">
      <c r="A126" s="350"/>
      <c r="B126" s="359"/>
      <c r="C126" s="359"/>
      <c r="D126" s="359"/>
      <c r="E126" s="359"/>
      <c r="F126" s="359"/>
      <c r="G126" s="359"/>
      <c r="H126" s="359"/>
      <c r="I126" s="359"/>
      <c r="J126" s="359"/>
      <c r="K126" s="357"/>
      <c r="L126" s="357"/>
      <c r="M126" s="633"/>
      <c r="N126" s="657"/>
    </row>
  </sheetData>
  <mergeCells count="81">
    <mergeCell ref="C114:I114"/>
    <mergeCell ref="C115:I115"/>
    <mergeCell ref="C116:I116"/>
    <mergeCell ref="C117:I117"/>
    <mergeCell ref="C109:I109"/>
    <mergeCell ref="C110:I110"/>
    <mergeCell ref="C111:I111"/>
    <mergeCell ref="C112:I112"/>
    <mergeCell ref="C113:I113"/>
    <mergeCell ref="C105:I105"/>
    <mergeCell ref="C106:I106"/>
    <mergeCell ref="C107:I107"/>
    <mergeCell ref="C108:I108"/>
    <mergeCell ref="C55:I55"/>
    <mergeCell ref="C56:I56"/>
    <mergeCell ref="C101:I101"/>
    <mergeCell ref="C102:I102"/>
    <mergeCell ref="C86:I86"/>
    <mergeCell ref="C87:I87"/>
    <mergeCell ref="C91:I91"/>
    <mergeCell ref="C92:I92"/>
    <mergeCell ref="C93:I93"/>
    <mergeCell ref="C94:I94"/>
    <mergeCell ref="B89:I89"/>
    <mergeCell ref="C85:I85"/>
    <mergeCell ref="C72:I72"/>
    <mergeCell ref="B74:I74"/>
    <mergeCell ref="C75:I75"/>
    <mergeCell ref="C82:I82"/>
    <mergeCell ref="C83:I83"/>
    <mergeCell ref="C84:I84"/>
    <mergeCell ref="B73:I73"/>
    <mergeCell ref="C81:I81"/>
    <mergeCell ref="C76:I76"/>
    <mergeCell ref="C77:I77"/>
    <mergeCell ref="C79:I79"/>
    <mergeCell ref="C80:I80"/>
    <mergeCell ref="C103:I103"/>
    <mergeCell ref="C104:I104"/>
    <mergeCell ref="C95:I95"/>
    <mergeCell ref="C96:I96"/>
    <mergeCell ref="C97:I97"/>
    <mergeCell ref="C98:I98"/>
    <mergeCell ref="C99:I99"/>
    <mergeCell ref="C100:I100"/>
    <mergeCell ref="C71:I71"/>
    <mergeCell ref="C51:I51"/>
    <mergeCell ref="C60:I60"/>
    <mergeCell ref="C61:I61"/>
    <mergeCell ref="C62:I62"/>
    <mergeCell ref="C63:I63"/>
    <mergeCell ref="C65:I65"/>
    <mergeCell ref="C53:I53"/>
    <mergeCell ref="C54:I54"/>
    <mergeCell ref="C57:I57"/>
    <mergeCell ref="C58:I58"/>
    <mergeCell ref="C59:I59"/>
    <mergeCell ref="C52:I52"/>
    <mergeCell ref="C49:I49"/>
    <mergeCell ref="C66:I66"/>
    <mergeCell ref="C69:I69"/>
    <mergeCell ref="C50:I50"/>
    <mergeCell ref="C70:I70"/>
    <mergeCell ref="H3:K3"/>
    <mergeCell ref="H4:J4"/>
    <mergeCell ref="H5:J5"/>
    <mergeCell ref="H6:J7"/>
    <mergeCell ref="C28:I28"/>
    <mergeCell ref="C29:I29"/>
    <mergeCell ref="C31:I31"/>
    <mergeCell ref="C32:I32"/>
    <mergeCell ref="C33:I33"/>
    <mergeCell ref="C37:I37"/>
    <mergeCell ref="C30:I30"/>
    <mergeCell ref="C38:I38"/>
    <mergeCell ref="C45:I45"/>
    <mergeCell ref="C46:I46"/>
    <mergeCell ref="C47:I47"/>
    <mergeCell ref="C48:I48"/>
    <mergeCell ref="C41:I41"/>
    <mergeCell ref="C44:I44"/>
  </mergeCells>
  <pageMargins left="0.25" right="0.25" top="0.25" bottom="0.75" header="0.25" footer="0.25"/>
  <pageSetup scale="48" orientation="portrait" r:id="rId1"/>
  <headerFooter alignWithMargins="0">
    <oddFooter>&amp;L&amp;"Verdana,Italic"Confidential Property of Cushman Division of Textron Inc. &amp;R&amp;"Verdana,Italic"Page&amp;P</oddFooter>
  </headerFooter>
  <colBreaks count="1" manualBreakCount="1">
    <brk id="19" max="131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20"/>
  <sheetViews>
    <sheetView topLeftCell="A76" zoomScaleNormal="100" workbookViewId="0">
      <selection activeCell="M102" sqref="M102"/>
    </sheetView>
  </sheetViews>
  <sheetFormatPr defaultColWidth="9.109375" defaultRowHeight="12.6" x14ac:dyDescent="0.2"/>
  <cols>
    <col min="1" max="1" width="3.44140625" style="425" customWidth="1"/>
    <col min="2" max="7" width="9.109375" style="353"/>
    <col min="8" max="8" width="7.6640625" style="353" customWidth="1"/>
    <col min="9" max="9" width="13.6640625" style="353" customWidth="1"/>
    <col min="10" max="10" width="8.109375" style="353" bestFit="1" customWidth="1"/>
    <col min="11" max="11" width="2.6640625" style="354" customWidth="1"/>
    <col min="12" max="12" width="16.109375" style="354" bestFit="1" customWidth="1"/>
    <col min="13" max="13" width="11.6640625" style="662" customWidth="1"/>
    <col min="14" max="14" width="11.66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350"/>
      <c r="D2" s="350"/>
      <c r="E2" s="359"/>
      <c r="F2" s="350"/>
      <c r="G2" s="350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350"/>
      <c r="D3" s="350"/>
      <c r="E3" s="359"/>
      <c r="F3" s="350"/>
      <c r="G3" s="632"/>
      <c r="H3" s="1360" t="s">
        <v>1146</v>
      </c>
      <c r="I3" s="1360"/>
      <c r="J3" s="1360"/>
      <c r="K3" s="1360"/>
      <c r="L3" s="351"/>
      <c r="M3" s="628"/>
      <c r="N3" s="629"/>
    </row>
    <row r="4" spans="1:14" ht="15" customHeight="1" x14ac:dyDescent="0.2">
      <c r="A4" s="350"/>
      <c r="B4" s="350"/>
      <c r="C4" s="350"/>
      <c r="D4" s="350"/>
      <c r="E4" s="359"/>
      <c r="F4" s="359"/>
      <c r="G4" s="355"/>
      <c r="H4" s="1361" t="s">
        <v>171</v>
      </c>
      <c r="I4" s="1361"/>
      <c r="J4" s="1361"/>
      <c r="K4" s="351"/>
      <c r="L4" s="357"/>
      <c r="M4" s="633"/>
      <c r="N4" s="634" t="s">
        <v>1</v>
      </c>
    </row>
    <row r="5" spans="1:14" ht="13.2" thickBot="1" x14ac:dyDescent="0.25">
      <c r="A5" s="350"/>
      <c r="B5" s="350"/>
      <c r="C5" s="350"/>
      <c r="D5" s="350"/>
      <c r="E5" s="359"/>
      <c r="F5" s="359"/>
      <c r="G5" s="635"/>
      <c r="H5" s="1191" t="s">
        <v>941</v>
      </c>
      <c r="I5" s="1191"/>
      <c r="J5" s="1191"/>
      <c r="K5" s="351"/>
      <c r="L5" s="357"/>
      <c r="M5" s="633"/>
      <c r="N5" s="634" t="s">
        <v>2</v>
      </c>
    </row>
    <row r="6" spans="1:14" x14ac:dyDescent="0.2">
      <c r="A6" s="350"/>
      <c r="B6" s="350"/>
      <c r="C6" s="350"/>
      <c r="D6" s="350"/>
      <c r="E6" s="359"/>
      <c r="F6" s="359"/>
      <c r="G6" s="359"/>
      <c r="H6" s="1402" t="s">
        <v>610</v>
      </c>
      <c r="I6" s="1403"/>
      <c r="J6" s="1404"/>
      <c r="K6" s="351"/>
      <c r="L6" s="351"/>
      <c r="M6" s="628"/>
      <c r="N6" s="629"/>
    </row>
    <row r="7" spans="1:14" ht="13.2" thickBot="1" x14ac:dyDescent="0.25">
      <c r="A7" s="350"/>
      <c r="B7" s="350"/>
      <c r="C7" s="350"/>
      <c r="D7" s="350"/>
      <c r="E7" s="350"/>
      <c r="F7" s="350"/>
      <c r="G7" s="636"/>
      <c r="H7" s="1405"/>
      <c r="I7" s="1406"/>
      <c r="J7" s="1407"/>
      <c r="K7" s="351"/>
      <c r="L7" s="351"/>
      <c r="M7" s="628"/>
      <c r="N7" s="629"/>
    </row>
    <row r="8" spans="1:14" ht="24" customHeight="1" x14ac:dyDescent="0.2">
      <c r="B8" s="361" t="s">
        <v>778</v>
      </c>
      <c r="C8" s="362"/>
      <c r="D8" s="362"/>
      <c r="E8" s="362"/>
      <c r="F8" s="362"/>
      <c r="G8" s="362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825</v>
      </c>
      <c r="C10" s="367"/>
      <c r="D10" s="367"/>
      <c r="E10" s="701"/>
      <c r="F10" s="367"/>
      <c r="G10" s="367"/>
      <c r="H10" s="367"/>
      <c r="I10" s="367"/>
      <c r="J10" s="367"/>
      <c r="K10" s="368"/>
      <c r="L10" s="495">
        <v>618569</v>
      </c>
      <c r="M10" s="697">
        <f>N10*0.8</f>
        <v>10367.200000000001</v>
      </c>
      <c r="N10" s="697">
        <v>12959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641"/>
      <c r="N12" s="641"/>
    </row>
    <row r="13" spans="1:14" x14ac:dyDescent="0.2">
      <c r="A13" s="350"/>
      <c r="B13" s="372" t="s">
        <v>206</v>
      </c>
      <c r="C13" s="350"/>
      <c r="D13" s="373" t="s">
        <v>813</v>
      </c>
      <c r="E13" s="350"/>
      <c r="F13" s="350"/>
      <c r="G13" s="350"/>
      <c r="H13" s="359"/>
      <c r="I13" s="372" t="s">
        <v>10</v>
      </c>
      <c r="J13" s="373"/>
      <c r="K13" s="373" t="s">
        <v>785</v>
      </c>
      <c r="L13" s="374"/>
      <c r="M13" s="642"/>
      <c r="N13" s="642"/>
    </row>
    <row r="14" spans="1:14" x14ac:dyDescent="0.2">
      <c r="A14" s="350"/>
      <c r="B14" s="372" t="s">
        <v>311</v>
      </c>
      <c r="C14" s="350"/>
      <c r="D14" s="373" t="s">
        <v>822</v>
      </c>
      <c r="E14" s="350"/>
      <c r="F14" s="350"/>
      <c r="G14" s="350"/>
      <c r="H14" s="359"/>
      <c r="I14" s="372" t="s">
        <v>14</v>
      </c>
      <c r="J14" s="373"/>
      <c r="K14" s="373" t="s">
        <v>755</v>
      </c>
      <c r="L14" s="374"/>
      <c r="M14" s="642"/>
      <c r="N14" s="642"/>
    </row>
    <row r="15" spans="1:14" x14ac:dyDescent="0.2">
      <c r="A15" s="350"/>
      <c r="B15" s="372" t="s">
        <v>15</v>
      </c>
      <c r="C15" s="350"/>
      <c r="D15" s="373" t="s">
        <v>812</v>
      </c>
      <c r="E15" s="350"/>
      <c r="F15" s="350"/>
      <c r="G15" s="350"/>
      <c r="H15" s="359"/>
      <c r="I15" s="372" t="s">
        <v>820</v>
      </c>
      <c r="J15" s="373"/>
      <c r="K15" s="373" t="s">
        <v>821</v>
      </c>
      <c r="L15" s="374"/>
      <c r="M15" s="642"/>
      <c r="N15" s="642"/>
    </row>
    <row r="16" spans="1:14" x14ac:dyDescent="0.2">
      <c r="A16" s="350"/>
      <c r="B16" s="372" t="s">
        <v>205</v>
      </c>
      <c r="C16" s="350"/>
      <c r="D16" s="373" t="s">
        <v>814</v>
      </c>
      <c r="E16" s="350"/>
      <c r="F16" s="350"/>
      <c r="G16" s="350"/>
      <c r="H16" s="359"/>
      <c r="I16" s="372" t="s">
        <v>21</v>
      </c>
      <c r="J16" s="373"/>
      <c r="K16" s="373" t="s">
        <v>786</v>
      </c>
      <c r="L16" s="374"/>
      <c r="M16" s="642"/>
      <c r="N16" s="642"/>
    </row>
    <row r="17" spans="1:14" x14ac:dyDescent="0.2">
      <c r="A17" s="350"/>
      <c r="B17" s="372" t="s">
        <v>22</v>
      </c>
      <c r="C17" s="350"/>
      <c r="D17" s="373" t="s">
        <v>783</v>
      </c>
      <c r="E17" s="350"/>
      <c r="F17" s="350"/>
      <c r="G17" s="350"/>
      <c r="H17" s="359"/>
      <c r="I17" s="372" t="s">
        <v>27</v>
      </c>
      <c r="J17" s="373"/>
      <c r="K17" s="373" t="s">
        <v>826</v>
      </c>
      <c r="L17" s="374"/>
      <c r="M17" s="642"/>
      <c r="N17" s="642"/>
    </row>
    <row r="18" spans="1:14" x14ac:dyDescent="0.2">
      <c r="A18" s="350"/>
      <c r="B18" s="372" t="s">
        <v>732</v>
      </c>
      <c r="C18" s="350"/>
      <c r="D18" s="373" t="s">
        <v>762</v>
      </c>
      <c r="E18" s="350"/>
      <c r="F18" s="350"/>
      <c r="G18" s="350"/>
      <c r="H18" s="359"/>
      <c r="I18" s="372" t="s">
        <v>24</v>
      </c>
      <c r="J18" s="373"/>
      <c r="K18" s="373" t="s">
        <v>1149</v>
      </c>
      <c r="L18" s="374"/>
      <c r="M18" s="642"/>
      <c r="N18" s="642"/>
    </row>
    <row r="19" spans="1:14" x14ac:dyDescent="0.2">
      <c r="A19" s="350"/>
      <c r="B19" s="372" t="s">
        <v>208</v>
      </c>
      <c r="C19" s="350"/>
      <c r="D19" s="373" t="s">
        <v>271</v>
      </c>
      <c r="E19" s="350"/>
      <c r="F19" s="350"/>
      <c r="G19" s="350"/>
      <c r="H19" s="359"/>
      <c r="I19" s="372" t="s">
        <v>29</v>
      </c>
      <c r="J19" s="373"/>
      <c r="K19" s="373" t="s">
        <v>789</v>
      </c>
      <c r="L19" s="374"/>
      <c r="M19" s="642"/>
      <c r="N19" s="642"/>
    </row>
    <row r="20" spans="1:14" x14ac:dyDescent="0.2">
      <c r="A20" s="350"/>
      <c r="B20" s="372"/>
      <c r="C20" s="350"/>
      <c r="D20" s="373"/>
      <c r="E20" s="350"/>
      <c r="F20" s="350"/>
      <c r="G20" s="350"/>
      <c r="H20" s="359"/>
      <c r="I20" s="372" t="s">
        <v>209</v>
      </c>
      <c r="J20" s="373"/>
      <c r="K20" s="373" t="s">
        <v>1148</v>
      </c>
      <c r="L20" s="374"/>
      <c r="M20" s="642"/>
      <c r="N20" s="642"/>
    </row>
    <row r="21" spans="1:14" x14ac:dyDescent="0.2">
      <c r="A21" s="350"/>
      <c r="B21" s="369"/>
      <c r="C21" s="369"/>
      <c r="D21" s="369"/>
      <c r="E21" s="369"/>
      <c r="F21" s="369"/>
      <c r="G21" s="369"/>
      <c r="H21" s="369"/>
      <c r="I21" s="369"/>
      <c r="J21" s="369"/>
      <c r="K21" s="377"/>
      <c r="L21" s="370"/>
      <c r="M21" s="641"/>
      <c r="N21" s="641"/>
    </row>
    <row r="22" spans="1:14" x14ac:dyDescent="0.2">
      <c r="A22" s="350"/>
      <c r="B22" s="378" t="s">
        <v>44</v>
      </c>
      <c r="C22" s="350"/>
      <c r="D22" s="350"/>
      <c r="E22" s="350"/>
      <c r="F22" s="350"/>
      <c r="G22" s="350"/>
      <c r="H22" s="350"/>
      <c r="I22" s="350"/>
      <c r="J22" s="350"/>
      <c r="K22" s="351"/>
      <c r="L22" s="351"/>
      <c r="M22" s="628"/>
      <c r="N22" s="629"/>
    </row>
    <row r="23" spans="1:14" x14ac:dyDescent="0.2">
      <c r="A23" s="350"/>
      <c r="B23" s="373" t="s">
        <v>45</v>
      </c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ht="6" customHeight="1" x14ac:dyDescent="0.2">
      <c r="A24" s="350"/>
      <c r="B24" s="373"/>
      <c r="C24" s="350"/>
      <c r="D24" s="350"/>
      <c r="E24" s="350"/>
      <c r="F24" s="350"/>
      <c r="G24" s="350"/>
      <c r="H24" s="350"/>
      <c r="I24" s="350"/>
      <c r="J24" s="350"/>
      <c r="K24" s="351"/>
      <c r="L24" s="351"/>
      <c r="M24" s="628"/>
      <c r="N24" s="629"/>
    </row>
    <row r="25" spans="1:14" ht="26.25" customHeight="1" x14ac:dyDescent="0.2">
      <c r="A25" s="350"/>
      <c r="B25" s="381" t="s">
        <v>46</v>
      </c>
      <c r="C25" s="362"/>
      <c r="D25" s="362"/>
      <c r="E25" s="362"/>
      <c r="F25" s="362"/>
      <c r="G25" s="362"/>
      <c r="H25" s="643"/>
      <c r="I25" s="721"/>
      <c r="J25" s="364" t="s">
        <v>828</v>
      </c>
      <c r="K25" s="388"/>
      <c r="L25" s="364" t="s">
        <v>47</v>
      </c>
      <c r="M25" s="722" t="s">
        <v>455</v>
      </c>
      <c r="N25" s="637" t="s">
        <v>5</v>
      </c>
    </row>
    <row r="26" spans="1:14" ht="7.5" customHeight="1" x14ac:dyDescent="0.2">
      <c r="A26" s="350"/>
      <c r="B26" s="385"/>
      <c r="C26" s="386"/>
      <c r="D26" s="386"/>
      <c r="E26" s="386"/>
      <c r="F26" s="386"/>
      <c r="G26" s="386"/>
      <c r="H26" s="461"/>
      <c r="I26" s="387"/>
      <c r="J26" s="431"/>
      <c r="K26" s="388"/>
      <c r="L26" s="387"/>
      <c r="M26" s="644"/>
      <c r="N26" s="644"/>
    </row>
    <row r="27" spans="1:14" ht="12.75" customHeight="1" x14ac:dyDescent="0.2">
      <c r="A27" s="350"/>
      <c r="B27" s="372" t="s">
        <v>296</v>
      </c>
      <c r="C27" s="350"/>
      <c r="D27" s="350"/>
      <c r="E27" s="350"/>
      <c r="F27" s="350"/>
      <c r="G27" s="350"/>
      <c r="H27" s="461"/>
      <c r="I27" s="431"/>
      <c r="J27" s="431"/>
      <c r="K27" s="388"/>
      <c r="L27" s="431"/>
      <c r="M27" s="650"/>
      <c r="N27" s="650"/>
    </row>
    <row r="28" spans="1:14" ht="12.75" customHeight="1" x14ac:dyDescent="0.2">
      <c r="A28" s="350"/>
      <c r="B28" s="649"/>
      <c r="C28" s="369" t="s">
        <v>61</v>
      </c>
      <c r="D28" s="350"/>
      <c r="E28" s="350"/>
      <c r="F28" s="350"/>
      <c r="G28" s="350"/>
      <c r="H28" s="461"/>
      <c r="I28" s="431"/>
      <c r="J28" s="431"/>
      <c r="K28" s="388"/>
      <c r="L28" s="431"/>
      <c r="M28" s="650"/>
      <c r="N28" s="650"/>
    </row>
    <row r="29" spans="1:14" ht="12.75" customHeight="1" x14ac:dyDescent="0.2">
      <c r="A29" s="350"/>
      <c r="B29" s="649"/>
      <c r="C29" s="1439" t="s">
        <v>773</v>
      </c>
      <c r="D29" s="1439"/>
      <c r="E29" s="1439"/>
      <c r="F29" s="1439"/>
      <c r="G29" s="1439"/>
      <c r="H29" s="1439"/>
      <c r="I29" s="1439"/>
      <c r="J29" s="510" t="s">
        <v>51</v>
      </c>
      <c r="K29" s="388"/>
      <c r="L29" s="505"/>
      <c r="M29" s="711" t="s">
        <v>52</v>
      </c>
      <c r="N29" s="711" t="s">
        <v>52</v>
      </c>
    </row>
    <row r="30" spans="1:14" ht="12.75" customHeight="1" thickBot="1" x14ac:dyDescent="0.25">
      <c r="A30" s="350"/>
      <c r="B30" s="649"/>
      <c r="C30" s="1455" t="s">
        <v>1150</v>
      </c>
      <c r="D30" s="1455"/>
      <c r="E30" s="1455"/>
      <c r="F30" s="1455"/>
      <c r="G30" s="1455"/>
      <c r="H30" s="1455"/>
      <c r="I30" s="1455"/>
      <c r="J30" s="954"/>
      <c r="K30" s="388"/>
      <c r="L30" s="505"/>
      <c r="M30" s="711">
        <v>0</v>
      </c>
      <c r="N30" s="711">
        <v>0</v>
      </c>
    </row>
    <row r="31" spans="1:14" ht="12.75" customHeight="1" thickBot="1" x14ac:dyDescent="0.25">
      <c r="A31" s="350"/>
      <c r="B31" s="649"/>
      <c r="C31" s="1168" t="s">
        <v>1049</v>
      </c>
      <c r="D31" s="1169"/>
      <c r="E31" s="1169"/>
      <c r="F31" s="1169"/>
      <c r="G31" s="1169"/>
      <c r="H31" s="1169"/>
      <c r="I31" s="1170"/>
      <c r="J31" s="514" t="s">
        <v>51</v>
      </c>
      <c r="K31" s="388"/>
      <c r="L31" s="505"/>
      <c r="M31" s="711">
        <f>N31*0.8</f>
        <v>321.60000000000002</v>
      </c>
      <c r="N31" s="711">
        <v>402</v>
      </c>
    </row>
    <row r="32" spans="1:14" ht="12.75" customHeight="1" x14ac:dyDescent="0.2">
      <c r="A32" s="350"/>
      <c r="B32" s="649"/>
      <c r="C32" s="1447"/>
      <c r="D32" s="1447"/>
      <c r="E32" s="1447"/>
      <c r="F32" s="1447"/>
      <c r="G32" s="1447"/>
      <c r="H32" s="1447"/>
      <c r="I32" s="1447"/>
      <c r="J32" s="604"/>
      <c r="K32" s="388"/>
      <c r="L32" s="502"/>
      <c r="M32" s="712"/>
      <c r="N32" s="712"/>
    </row>
    <row r="33" spans="1:14" ht="12.75" customHeight="1" x14ac:dyDescent="0.2">
      <c r="A33" s="350"/>
      <c r="B33" s="649"/>
      <c r="C33" s="1448" t="s">
        <v>65</v>
      </c>
      <c r="D33" s="1448"/>
      <c r="E33" s="1448"/>
      <c r="F33" s="1448"/>
      <c r="G33" s="1448"/>
      <c r="H33" s="1448"/>
      <c r="I33" s="1448"/>
      <c r="J33" s="604"/>
      <c r="K33" s="388"/>
      <c r="L33" s="502"/>
      <c r="M33" s="712"/>
      <c r="N33" s="712"/>
    </row>
    <row r="34" spans="1:14" ht="12.75" customHeight="1" x14ac:dyDescent="0.2">
      <c r="A34" s="350"/>
      <c r="B34" s="649"/>
      <c r="C34" s="1439" t="s">
        <v>64</v>
      </c>
      <c r="D34" s="1439"/>
      <c r="E34" s="1439"/>
      <c r="F34" s="1439"/>
      <c r="G34" s="1439"/>
      <c r="H34" s="1439"/>
      <c r="I34" s="1439"/>
      <c r="J34" s="510" t="s">
        <v>51</v>
      </c>
      <c r="K34" s="388"/>
      <c r="L34" s="505"/>
      <c r="M34" s="711" t="s">
        <v>52</v>
      </c>
      <c r="N34" s="711" t="s">
        <v>52</v>
      </c>
    </row>
    <row r="35" spans="1:14" ht="12.75" customHeight="1" x14ac:dyDescent="0.2">
      <c r="A35" s="350"/>
      <c r="B35" s="649"/>
      <c r="C35" s="603"/>
      <c r="D35" s="603"/>
      <c r="E35" s="603"/>
      <c r="F35" s="603"/>
      <c r="G35" s="603"/>
      <c r="H35" s="702"/>
      <c r="I35" s="703"/>
      <c r="J35" s="431"/>
      <c r="K35" s="388"/>
      <c r="L35" s="431"/>
      <c r="M35" s="715"/>
      <c r="N35" s="715"/>
    </row>
    <row r="36" spans="1:14" x14ac:dyDescent="0.2">
      <c r="A36" s="350"/>
      <c r="B36" s="372" t="s">
        <v>48</v>
      </c>
      <c r="C36" s="603"/>
      <c r="D36" s="603"/>
      <c r="E36" s="603"/>
      <c r="F36" s="603"/>
      <c r="G36" s="603"/>
      <c r="H36" s="603"/>
      <c r="I36" s="603"/>
      <c r="J36" s="350"/>
      <c r="K36" s="351"/>
      <c r="L36" s="351"/>
      <c r="M36" s="709"/>
      <c r="N36" s="716"/>
    </row>
    <row r="37" spans="1:14" x14ac:dyDescent="0.2">
      <c r="A37" s="350"/>
      <c r="B37" s="378"/>
      <c r="C37" s="671" t="s">
        <v>767</v>
      </c>
      <c r="D37" s="603"/>
      <c r="E37" s="603"/>
      <c r="F37" s="603"/>
      <c r="G37" s="603"/>
      <c r="H37" s="604"/>
      <c r="I37" s="604"/>
      <c r="J37" s="594"/>
      <c r="K37" s="351"/>
      <c r="L37" s="351"/>
      <c r="M37" s="709"/>
      <c r="N37" s="709"/>
    </row>
    <row r="38" spans="1:14" x14ac:dyDescent="0.2">
      <c r="A38" s="350"/>
      <c r="B38" s="727"/>
      <c r="C38" s="1375" t="s">
        <v>791</v>
      </c>
      <c r="D38" s="1375"/>
      <c r="E38" s="1375"/>
      <c r="F38" s="1375"/>
      <c r="G38" s="1375"/>
      <c r="H38" s="1375"/>
      <c r="I38" s="1375"/>
      <c r="J38" s="510" t="s">
        <v>51</v>
      </c>
      <c r="K38" s="351"/>
      <c r="L38" s="496">
        <v>600499</v>
      </c>
      <c r="M38" s="708" t="s">
        <v>52</v>
      </c>
      <c r="N38" s="708" t="s">
        <v>52</v>
      </c>
    </row>
    <row r="39" spans="1:14" x14ac:dyDescent="0.2">
      <c r="A39" s="350"/>
      <c r="B39" s="665"/>
      <c r="C39" s="1375" t="s">
        <v>1125</v>
      </c>
      <c r="D39" s="1375"/>
      <c r="E39" s="1375"/>
      <c r="F39" s="1375"/>
      <c r="G39" s="1375"/>
      <c r="H39" s="1375"/>
      <c r="I39" s="1375"/>
      <c r="J39" s="510" t="s">
        <v>51</v>
      </c>
      <c r="K39" s="502"/>
      <c r="L39" s="505">
        <v>636602</v>
      </c>
      <c r="M39" s="711">
        <f>N39*0.8</f>
        <v>620.80000000000007</v>
      </c>
      <c r="N39" s="711">
        <v>776</v>
      </c>
    </row>
    <row r="40" spans="1:14" x14ac:dyDescent="0.2">
      <c r="A40" s="350"/>
      <c r="B40" s="665"/>
      <c r="C40" s="672"/>
      <c r="D40" s="672"/>
      <c r="E40" s="672"/>
      <c r="F40" s="672"/>
      <c r="G40" s="672"/>
      <c r="H40" s="672"/>
      <c r="I40" s="672"/>
      <c r="J40" s="604"/>
      <c r="K40" s="502"/>
      <c r="L40" s="502"/>
      <c r="M40" s="712"/>
      <c r="N40" s="712"/>
    </row>
    <row r="41" spans="1:14" x14ac:dyDescent="0.2">
      <c r="A41" s="350"/>
      <c r="B41" s="626" t="s">
        <v>795</v>
      </c>
      <c r="C41" s="672"/>
      <c r="D41" s="672"/>
      <c r="E41" s="672"/>
      <c r="F41" s="672"/>
      <c r="G41" s="672"/>
      <c r="H41" s="672"/>
      <c r="I41" s="672"/>
      <c r="J41" s="604"/>
      <c r="K41" s="502"/>
      <c r="L41" s="502"/>
      <c r="M41" s="712"/>
      <c r="N41" s="712"/>
    </row>
    <row r="42" spans="1:14" x14ac:dyDescent="0.2">
      <c r="A42" s="350"/>
      <c r="B42" s="665"/>
      <c r="C42" s="1375" t="s">
        <v>1156</v>
      </c>
      <c r="D42" s="1375"/>
      <c r="E42" s="1375"/>
      <c r="F42" s="1375"/>
      <c r="G42" s="1375"/>
      <c r="H42" s="1375"/>
      <c r="I42" s="1375"/>
      <c r="J42" s="510" t="s">
        <v>51</v>
      </c>
      <c r="K42" s="502"/>
      <c r="L42" s="505" t="s">
        <v>528</v>
      </c>
      <c r="M42" s="711" t="s">
        <v>52</v>
      </c>
      <c r="N42" s="711" t="s">
        <v>52</v>
      </c>
    </row>
    <row r="43" spans="1:14" x14ac:dyDescent="0.2">
      <c r="A43" s="350"/>
      <c r="B43" s="666"/>
      <c r="C43" s="665"/>
      <c r="D43" s="603"/>
      <c r="E43" s="603"/>
      <c r="F43" s="603"/>
      <c r="G43" s="603"/>
      <c r="H43" s="604"/>
      <c r="I43" s="604"/>
      <c r="J43" s="604"/>
      <c r="K43" s="502"/>
      <c r="L43" s="502"/>
      <c r="M43" s="712"/>
      <c r="N43" s="712"/>
    </row>
    <row r="44" spans="1:14" x14ac:dyDescent="0.2">
      <c r="A44" s="350"/>
      <c r="B44" s="728" t="s">
        <v>99</v>
      </c>
      <c r="C44" s="678"/>
      <c r="D44" s="678"/>
      <c r="E44" s="678"/>
      <c r="F44" s="678"/>
      <c r="G44" s="678"/>
      <c r="H44" s="678"/>
      <c r="I44" s="678"/>
      <c r="J44" s="678"/>
      <c r="K44" s="534"/>
      <c r="L44" s="534"/>
      <c r="M44" s="717"/>
      <c r="N44" s="718"/>
    </row>
    <row r="45" spans="1:14" x14ac:dyDescent="0.2">
      <c r="A45" s="350"/>
      <c r="B45" s="666"/>
      <c r="C45" s="1312" t="s">
        <v>1152</v>
      </c>
      <c r="D45" s="1312"/>
      <c r="E45" s="1312"/>
      <c r="F45" s="1312"/>
      <c r="G45" s="1312"/>
      <c r="H45" s="1312"/>
      <c r="I45" s="1312"/>
      <c r="J45" s="510" t="s">
        <v>51</v>
      </c>
      <c r="K45" s="502"/>
      <c r="L45" s="505" t="s">
        <v>528</v>
      </c>
      <c r="M45" s="711" t="s">
        <v>52</v>
      </c>
      <c r="N45" s="711" t="s">
        <v>52</v>
      </c>
    </row>
    <row r="46" spans="1:14" x14ac:dyDescent="0.2">
      <c r="A46" s="350"/>
      <c r="B46" s="665"/>
      <c r="C46" s="1312" t="s">
        <v>1116</v>
      </c>
      <c r="D46" s="1312"/>
      <c r="E46" s="1312"/>
      <c r="F46" s="1312"/>
      <c r="G46" s="1312"/>
      <c r="H46" s="1312"/>
      <c r="I46" s="1312"/>
      <c r="J46" s="510" t="s">
        <v>51</v>
      </c>
      <c r="K46" s="502"/>
      <c r="L46" s="505">
        <v>605559</v>
      </c>
      <c r="M46" s="711">
        <f>N46*0.8</f>
        <v>308.8</v>
      </c>
      <c r="N46" s="711">
        <v>386</v>
      </c>
    </row>
    <row r="47" spans="1:14" x14ac:dyDescent="0.2">
      <c r="A47" s="350"/>
      <c r="B47" s="665"/>
      <c r="C47" s="1312" t="s">
        <v>1154</v>
      </c>
      <c r="D47" s="1312"/>
      <c r="E47" s="1312"/>
      <c r="F47" s="1312"/>
      <c r="G47" s="1312"/>
      <c r="H47" s="1312"/>
      <c r="I47" s="1312"/>
      <c r="J47" s="510" t="s">
        <v>51</v>
      </c>
      <c r="K47" s="502"/>
      <c r="L47" s="505" t="s">
        <v>1153</v>
      </c>
      <c r="M47" s="711">
        <f>N47*0.8</f>
        <v>681.6</v>
      </c>
      <c r="N47" s="711">
        <v>852</v>
      </c>
    </row>
    <row r="48" spans="1:14" x14ac:dyDescent="0.2">
      <c r="A48" s="350"/>
      <c r="B48" s="665"/>
      <c r="C48" s="1312" t="s">
        <v>1155</v>
      </c>
      <c r="D48" s="1312"/>
      <c r="E48" s="1312"/>
      <c r="F48" s="1312"/>
      <c r="G48" s="1312"/>
      <c r="H48" s="1312"/>
      <c r="I48" s="1312"/>
      <c r="J48" s="510" t="s">
        <v>51</v>
      </c>
      <c r="K48" s="502"/>
      <c r="L48" s="505">
        <v>629540</v>
      </c>
      <c r="M48" s="711">
        <f>N48*0.8</f>
        <v>468</v>
      </c>
      <c r="N48" s="711">
        <v>585</v>
      </c>
    </row>
    <row r="49" spans="1:14" x14ac:dyDescent="0.2">
      <c r="A49" s="350"/>
      <c r="B49" s="665"/>
      <c r="C49" s="1312" t="s">
        <v>1151</v>
      </c>
      <c r="D49" s="1312"/>
      <c r="E49" s="1312"/>
      <c r="F49" s="1312"/>
      <c r="G49" s="1312"/>
      <c r="H49" s="1312"/>
      <c r="I49" s="1312"/>
      <c r="J49" s="510" t="s">
        <v>51</v>
      </c>
      <c r="K49" s="502"/>
      <c r="L49" s="505"/>
      <c r="M49" s="711" t="s">
        <v>52</v>
      </c>
      <c r="N49" s="711" t="s">
        <v>52</v>
      </c>
    </row>
    <row r="50" spans="1:14" s="658" customFormat="1" x14ac:dyDescent="0.2">
      <c r="A50" s="603"/>
      <c r="B50" s="665"/>
      <c r="C50" s="1312" t="s">
        <v>816</v>
      </c>
      <c r="D50" s="1312"/>
      <c r="E50" s="1312"/>
      <c r="F50" s="1312"/>
      <c r="G50" s="1312"/>
      <c r="H50" s="1312"/>
      <c r="I50" s="1312"/>
      <c r="J50" s="510" t="s">
        <v>51</v>
      </c>
      <c r="K50" s="502"/>
      <c r="L50" s="505">
        <v>603679</v>
      </c>
      <c r="M50" s="711">
        <f>N50*0.8</f>
        <v>169.60000000000002</v>
      </c>
      <c r="N50" s="711">
        <v>212</v>
      </c>
    </row>
    <row r="51" spans="1:14" s="658" customFormat="1" x14ac:dyDescent="0.2">
      <c r="A51" s="603"/>
      <c r="B51" s="665"/>
      <c r="C51" s="1312" t="s">
        <v>817</v>
      </c>
      <c r="D51" s="1312"/>
      <c r="E51" s="1312"/>
      <c r="F51" s="1312"/>
      <c r="G51" s="1312"/>
      <c r="H51" s="1312"/>
      <c r="I51" s="1312"/>
      <c r="J51" s="510" t="s">
        <v>51</v>
      </c>
      <c r="K51" s="502"/>
      <c r="L51" s="505">
        <v>603678</v>
      </c>
      <c r="M51" s="711">
        <f>N51*0.8</f>
        <v>189.60000000000002</v>
      </c>
      <c r="N51" s="711">
        <v>237</v>
      </c>
    </row>
    <row r="52" spans="1:14" x14ac:dyDescent="0.2">
      <c r="A52" s="350"/>
      <c r="B52" s="665"/>
      <c r="C52" s="1312" t="s">
        <v>770</v>
      </c>
      <c r="D52" s="1312"/>
      <c r="E52" s="1312"/>
      <c r="F52" s="1312"/>
      <c r="G52" s="1312"/>
      <c r="H52" s="1312"/>
      <c r="I52" s="1312"/>
      <c r="J52" s="510" t="s">
        <v>51</v>
      </c>
      <c r="K52" s="502"/>
      <c r="L52" s="505"/>
      <c r="M52" s="711" t="s">
        <v>52</v>
      </c>
      <c r="N52" s="711" t="s">
        <v>52</v>
      </c>
    </row>
    <row r="53" spans="1:14" x14ac:dyDescent="0.2">
      <c r="A53" s="350"/>
      <c r="B53" s="665"/>
      <c r="C53" s="1312" t="s">
        <v>92</v>
      </c>
      <c r="D53" s="1312"/>
      <c r="E53" s="1312"/>
      <c r="F53" s="1312"/>
      <c r="G53" s="1312"/>
      <c r="H53" s="1312"/>
      <c r="I53" s="1312"/>
      <c r="J53" s="510" t="s">
        <v>51</v>
      </c>
      <c r="K53" s="502"/>
      <c r="L53" s="505"/>
      <c r="M53" s="708" t="s">
        <v>52</v>
      </c>
      <c r="N53" s="708" t="s">
        <v>52</v>
      </c>
    </row>
    <row r="54" spans="1:14" x14ac:dyDescent="0.2">
      <c r="A54" s="350"/>
      <c r="B54" s="665"/>
      <c r="C54" s="1312" t="s">
        <v>226</v>
      </c>
      <c r="D54" s="1312"/>
      <c r="E54" s="1312"/>
      <c r="F54" s="1312"/>
      <c r="G54" s="1312"/>
      <c r="H54" s="1312"/>
      <c r="I54" s="1312"/>
      <c r="J54" s="510" t="s">
        <v>51</v>
      </c>
      <c r="K54" s="502"/>
      <c r="L54" s="505"/>
      <c r="M54" s="708" t="s">
        <v>52</v>
      </c>
      <c r="N54" s="708" t="s">
        <v>52</v>
      </c>
    </row>
    <row r="55" spans="1:14" x14ac:dyDescent="0.2">
      <c r="A55" s="350"/>
      <c r="B55" s="665"/>
      <c r="C55" s="1366" t="s">
        <v>91</v>
      </c>
      <c r="D55" s="1388"/>
      <c r="E55" s="1388"/>
      <c r="F55" s="1388"/>
      <c r="G55" s="1388"/>
      <c r="H55" s="1388"/>
      <c r="I55" s="1389"/>
      <c r="J55" s="510" t="s">
        <v>51</v>
      </c>
      <c r="K55" s="502"/>
      <c r="L55" s="505">
        <v>625023</v>
      </c>
      <c r="M55" s="711">
        <f>N55*0.8</f>
        <v>144</v>
      </c>
      <c r="N55" s="711">
        <v>180</v>
      </c>
    </row>
    <row r="56" spans="1:14" x14ac:dyDescent="0.2">
      <c r="A56" s="350"/>
      <c r="B56" s="665"/>
      <c r="C56" s="1366" t="s">
        <v>823</v>
      </c>
      <c r="D56" s="1388"/>
      <c r="E56" s="1388"/>
      <c r="F56" s="1388"/>
      <c r="G56" s="1388"/>
      <c r="H56" s="1388"/>
      <c r="I56" s="1389"/>
      <c r="J56" s="510" t="s">
        <v>51</v>
      </c>
      <c r="K56" s="502"/>
      <c r="L56" s="505">
        <v>625022</v>
      </c>
      <c r="M56" s="711">
        <f>N56*0.8</f>
        <v>175.20000000000002</v>
      </c>
      <c r="N56" s="711">
        <v>219</v>
      </c>
    </row>
    <row r="57" spans="1:14" x14ac:dyDescent="0.2">
      <c r="A57" s="350"/>
      <c r="B57" s="665"/>
      <c r="C57" s="1366" t="s">
        <v>824</v>
      </c>
      <c r="D57" s="1388"/>
      <c r="E57" s="1388"/>
      <c r="F57" s="1388"/>
      <c r="G57" s="1388"/>
      <c r="H57" s="1388"/>
      <c r="I57" s="1389"/>
      <c r="J57" s="510" t="s">
        <v>51</v>
      </c>
      <c r="K57" s="502"/>
      <c r="L57" s="505">
        <v>625024</v>
      </c>
      <c r="M57" s="711">
        <f>N57*0.8</f>
        <v>321.60000000000002</v>
      </c>
      <c r="N57" s="711">
        <v>402</v>
      </c>
    </row>
    <row r="58" spans="1:14" x14ac:dyDescent="0.2">
      <c r="A58" s="350"/>
      <c r="B58" s="665"/>
      <c r="C58" s="1366" t="s">
        <v>86</v>
      </c>
      <c r="D58" s="1388"/>
      <c r="E58" s="1388"/>
      <c r="F58" s="1388"/>
      <c r="G58" s="1388"/>
      <c r="H58" s="1388"/>
      <c r="I58" s="1389"/>
      <c r="J58" s="510" t="s">
        <v>51</v>
      </c>
      <c r="K58" s="502"/>
      <c r="L58" s="505"/>
      <c r="M58" s="711" t="s">
        <v>52</v>
      </c>
      <c r="N58" s="711" t="s">
        <v>52</v>
      </c>
    </row>
    <row r="59" spans="1:14" x14ac:dyDescent="0.2">
      <c r="A59" s="350"/>
      <c r="B59" s="665"/>
      <c r="C59" s="1366" t="s">
        <v>266</v>
      </c>
      <c r="D59" s="1388"/>
      <c r="E59" s="1388"/>
      <c r="F59" s="1388"/>
      <c r="G59" s="1388"/>
      <c r="H59" s="1388"/>
      <c r="I59" s="1389"/>
      <c r="J59" s="510" t="s">
        <v>51</v>
      </c>
      <c r="K59" s="502"/>
      <c r="L59" s="505"/>
      <c r="M59" s="711" t="s">
        <v>52</v>
      </c>
      <c r="N59" s="711" t="s">
        <v>52</v>
      </c>
    </row>
    <row r="60" spans="1:14" x14ac:dyDescent="0.2">
      <c r="A60" s="350"/>
      <c r="B60" s="665"/>
      <c r="C60" s="1366" t="s">
        <v>249</v>
      </c>
      <c r="D60" s="1388"/>
      <c r="E60" s="1388"/>
      <c r="F60" s="1388"/>
      <c r="G60" s="1388"/>
      <c r="H60" s="1388"/>
      <c r="I60" s="1389"/>
      <c r="J60" s="510" t="s">
        <v>51</v>
      </c>
      <c r="K60" s="502"/>
      <c r="L60" s="505">
        <v>630638</v>
      </c>
      <c r="M60" s="711">
        <f>N60*0.8</f>
        <v>44.800000000000004</v>
      </c>
      <c r="N60" s="711">
        <v>56</v>
      </c>
    </row>
    <row r="61" spans="1:14" x14ac:dyDescent="0.2">
      <c r="A61" s="350"/>
      <c r="B61" s="665"/>
      <c r="C61" s="1366" t="s">
        <v>829</v>
      </c>
      <c r="D61" s="1388"/>
      <c r="E61" s="1388"/>
      <c r="F61" s="1388"/>
      <c r="G61" s="1388"/>
      <c r="H61" s="1388"/>
      <c r="I61" s="1389"/>
      <c r="J61" s="510" t="s">
        <v>51</v>
      </c>
      <c r="K61" s="502"/>
      <c r="L61" s="505">
        <v>630233</v>
      </c>
      <c r="M61" s="711">
        <f t="shared" ref="M61:M63" si="0">N61*0.8</f>
        <v>70.400000000000006</v>
      </c>
      <c r="N61" s="711">
        <v>88</v>
      </c>
    </row>
    <row r="62" spans="1:14" x14ac:dyDescent="0.2">
      <c r="A62" s="350"/>
      <c r="B62" s="665"/>
      <c r="C62" s="1366" t="s">
        <v>830</v>
      </c>
      <c r="D62" s="1388"/>
      <c r="E62" s="1388"/>
      <c r="F62" s="1388"/>
      <c r="G62" s="1388"/>
      <c r="H62" s="1388"/>
      <c r="I62" s="1389"/>
      <c r="J62" s="510" t="s">
        <v>51</v>
      </c>
      <c r="K62" s="502"/>
      <c r="L62" s="505">
        <v>630413</v>
      </c>
      <c r="M62" s="711">
        <f t="shared" si="0"/>
        <v>128</v>
      </c>
      <c r="N62" s="711">
        <v>160</v>
      </c>
    </row>
    <row r="63" spans="1:14" x14ac:dyDescent="0.2">
      <c r="A63" s="350"/>
      <c r="B63" s="665"/>
      <c r="C63" s="1366" t="s">
        <v>831</v>
      </c>
      <c r="D63" s="1388"/>
      <c r="E63" s="1388"/>
      <c r="F63" s="1388"/>
      <c r="G63" s="1388"/>
      <c r="H63" s="1388"/>
      <c r="I63" s="1389"/>
      <c r="J63" s="510" t="s">
        <v>51</v>
      </c>
      <c r="K63" s="502"/>
      <c r="L63" s="505" t="s">
        <v>272</v>
      </c>
      <c r="M63" s="711">
        <f t="shared" si="0"/>
        <v>445.6</v>
      </c>
      <c r="N63" s="711">
        <v>557</v>
      </c>
    </row>
    <row r="64" spans="1:14" x14ac:dyDescent="0.2">
      <c r="A64" s="350"/>
      <c r="B64" s="665"/>
      <c r="C64" s="602"/>
      <c r="D64" s="603"/>
      <c r="E64" s="603"/>
      <c r="F64" s="603"/>
      <c r="G64" s="603"/>
      <c r="H64" s="604"/>
      <c r="I64" s="604"/>
      <c r="J64" s="604"/>
      <c r="K64" s="502"/>
      <c r="L64" s="502"/>
      <c r="M64" s="712"/>
      <c r="N64" s="712"/>
    </row>
    <row r="65" spans="1:14" x14ac:dyDescent="0.2">
      <c r="A65" s="350"/>
      <c r="B65" s="728" t="s">
        <v>317</v>
      </c>
      <c r="C65" s="678"/>
      <c r="D65" s="678"/>
      <c r="E65" s="678"/>
      <c r="F65" s="678"/>
      <c r="G65" s="678"/>
      <c r="H65" s="678"/>
      <c r="I65" s="678"/>
      <c r="J65" s="678"/>
      <c r="K65" s="534"/>
      <c r="L65" s="534"/>
      <c r="M65" s="717"/>
      <c r="N65" s="718"/>
    </row>
    <row r="66" spans="1:14" x14ac:dyDescent="0.2">
      <c r="A66" s="603"/>
      <c r="B66" s="665"/>
      <c r="C66" s="1312" t="s">
        <v>926</v>
      </c>
      <c r="D66" s="1312"/>
      <c r="E66" s="1312"/>
      <c r="F66" s="1312"/>
      <c r="G66" s="1312"/>
      <c r="H66" s="1312"/>
      <c r="I66" s="1312"/>
      <c r="J66" s="510" t="s">
        <v>51</v>
      </c>
      <c r="K66" s="502"/>
      <c r="L66" s="505">
        <v>602133</v>
      </c>
      <c r="M66" s="711">
        <f>N66*0.8</f>
        <v>145.6</v>
      </c>
      <c r="N66" s="711">
        <v>182</v>
      </c>
    </row>
    <row r="67" spans="1:14" x14ac:dyDescent="0.2">
      <c r="A67" s="603"/>
      <c r="B67" s="666"/>
      <c r="C67" s="1312" t="s">
        <v>927</v>
      </c>
      <c r="D67" s="1312"/>
      <c r="E67" s="1312"/>
      <c r="F67" s="1312"/>
      <c r="G67" s="1312"/>
      <c r="H67" s="1312"/>
      <c r="I67" s="1312"/>
      <c r="J67" s="510" t="s">
        <v>51</v>
      </c>
      <c r="K67" s="502"/>
      <c r="L67" s="505">
        <v>601927</v>
      </c>
      <c r="M67" s="711">
        <f>N67*0.8</f>
        <v>172</v>
      </c>
      <c r="N67" s="711">
        <v>215</v>
      </c>
    </row>
    <row r="68" spans="1:14" x14ac:dyDescent="0.2">
      <c r="A68" s="350"/>
      <c r="B68" s="666"/>
      <c r="C68" s="602"/>
      <c r="D68" s="603"/>
      <c r="E68" s="666"/>
      <c r="F68" s="603"/>
      <c r="G68" s="603"/>
      <c r="H68" s="603"/>
      <c r="I68" s="604"/>
      <c r="J68" s="604"/>
      <c r="K68" s="502"/>
      <c r="L68" s="659"/>
      <c r="M68" s="712"/>
      <c r="N68" s="712"/>
    </row>
    <row r="69" spans="1:14" x14ac:dyDescent="0.2">
      <c r="A69" s="350"/>
      <c r="B69" s="728" t="s">
        <v>81</v>
      </c>
      <c r="C69" s="678"/>
      <c r="D69" s="678"/>
      <c r="E69" s="678"/>
      <c r="F69" s="678"/>
      <c r="G69" s="678"/>
      <c r="H69" s="678"/>
      <c r="I69" s="678"/>
      <c r="J69" s="678"/>
      <c r="K69" s="534"/>
      <c r="L69" s="534"/>
      <c r="M69" s="717"/>
      <c r="N69" s="718"/>
    </row>
    <row r="70" spans="1:14" x14ac:dyDescent="0.2">
      <c r="A70" s="350"/>
      <c r="B70" s="665"/>
      <c r="C70" s="1312" t="s">
        <v>318</v>
      </c>
      <c r="D70" s="1312"/>
      <c r="E70" s="1312"/>
      <c r="F70" s="1312"/>
      <c r="G70" s="1312"/>
      <c r="H70" s="1312"/>
      <c r="I70" s="1312"/>
      <c r="J70" s="510" t="s">
        <v>51</v>
      </c>
      <c r="K70" s="502"/>
      <c r="L70" s="505">
        <v>601228</v>
      </c>
      <c r="M70" s="711">
        <f>N70*0.8</f>
        <v>101.60000000000001</v>
      </c>
      <c r="N70" s="711">
        <v>127</v>
      </c>
    </row>
    <row r="71" spans="1:14" x14ac:dyDescent="0.2">
      <c r="A71" s="350"/>
      <c r="B71" s="666"/>
      <c r="C71" s="1312" t="s">
        <v>319</v>
      </c>
      <c r="D71" s="1312"/>
      <c r="E71" s="1312"/>
      <c r="F71" s="1312"/>
      <c r="G71" s="1312"/>
      <c r="H71" s="1312"/>
      <c r="I71" s="1312"/>
      <c r="J71" s="510" t="s">
        <v>51</v>
      </c>
      <c r="K71" s="502"/>
      <c r="L71" s="505">
        <v>601229</v>
      </c>
      <c r="M71" s="711">
        <f>N71*0.8</f>
        <v>101.60000000000001</v>
      </c>
      <c r="N71" s="711">
        <v>127</v>
      </c>
    </row>
    <row r="72" spans="1:14" s="425" customFormat="1" x14ac:dyDescent="0.2">
      <c r="A72" s="350"/>
      <c r="B72" s="666"/>
      <c r="C72" s="1209"/>
      <c r="D72" s="1209"/>
      <c r="E72" s="1209"/>
      <c r="F72" s="1209"/>
      <c r="G72" s="1209"/>
      <c r="H72" s="1209"/>
      <c r="I72" s="1209"/>
      <c r="J72" s="604"/>
      <c r="K72" s="502"/>
      <c r="L72" s="502"/>
      <c r="M72" s="712"/>
      <c r="N72" s="712"/>
    </row>
    <row r="73" spans="1:14" ht="26.25" customHeight="1" x14ac:dyDescent="0.2">
      <c r="A73" s="350"/>
      <c r="B73" s="1444" t="s">
        <v>857</v>
      </c>
      <c r="C73" s="1445"/>
      <c r="D73" s="1445"/>
      <c r="E73" s="1445"/>
      <c r="F73" s="1445"/>
      <c r="G73" s="1445"/>
      <c r="H73" s="1445"/>
      <c r="I73" s="1446"/>
      <c r="J73" s="364" t="s">
        <v>828</v>
      </c>
      <c r="K73" s="388"/>
      <c r="L73" s="364" t="s">
        <v>47</v>
      </c>
      <c r="M73" s="637" t="s">
        <v>455</v>
      </c>
      <c r="N73" s="723" t="s">
        <v>5</v>
      </c>
    </row>
    <row r="74" spans="1:14" s="425" customFormat="1" x14ac:dyDescent="0.2">
      <c r="A74" s="350"/>
      <c r="B74" s="626" t="s">
        <v>120</v>
      </c>
      <c r="C74" s="620"/>
      <c r="D74" s="620"/>
      <c r="E74" s="620"/>
      <c r="F74" s="620"/>
      <c r="G74" s="620"/>
      <c r="H74" s="620"/>
      <c r="I74" s="620"/>
      <c r="J74" s="604"/>
      <c r="K74" s="502"/>
      <c r="L74" s="502"/>
      <c r="M74" s="712"/>
      <c r="N74" s="712"/>
    </row>
    <row r="75" spans="1:14" s="425" customFormat="1" x14ac:dyDescent="0.2">
      <c r="A75" s="350"/>
      <c r="B75" s="666"/>
      <c r="C75" s="1312" t="s">
        <v>798</v>
      </c>
      <c r="D75" s="1312"/>
      <c r="E75" s="1312"/>
      <c r="F75" s="1312"/>
      <c r="G75" s="1312"/>
      <c r="H75" s="1312"/>
      <c r="I75" s="1312"/>
      <c r="J75" s="510" t="s">
        <v>51</v>
      </c>
      <c r="K75" s="502"/>
      <c r="L75" s="505">
        <v>604862</v>
      </c>
      <c r="M75" s="711">
        <f t="shared" ref="M75:M83" si="1">N75*0.8</f>
        <v>1783.2</v>
      </c>
      <c r="N75" s="711">
        <v>2229</v>
      </c>
    </row>
    <row r="76" spans="1:14" s="425" customFormat="1" x14ac:dyDescent="0.2">
      <c r="A76" s="350"/>
      <c r="B76" s="666"/>
      <c r="C76" s="1312" t="s">
        <v>799</v>
      </c>
      <c r="D76" s="1312"/>
      <c r="E76" s="1312"/>
      <c r="F76" s="1312"/>
      <c r="G76" s="1312"/>
      <c r="H76" s="1312"/>
      <c r="I76" s="1312"/>
      <c r="J76" s="510" t="s">
        <v>51</v>
      </c>
      <c r="K76" s="502"/>
      <c r="L76" s="505">
        <v>604358</v>
      </c>
      <c r="M76" s="711">
        <f t="shared" si="1"/>
        <v>2680.8</v>
      </c>
      <c r="N76" s="711">
        <v>3351</v>
      </c>
    </row>
    <row r="77" spans="1:14" s="425" customFormat="1" x14ac:dyDescent="0.2">
      <c r="A77" s="350"/>
      <c r="B77" s="666"/>
      <c r="C77" s="1312" t="s">
        <v>800</v>
      </c>
      <c r="D77" s="1312"/>
      <c r="E77" s="1312"/>
      <c r="F77" s="1312"/>
      <c r="G77" s="1312"/>
      <c r="H77" s="1312"/>
      <c r="I77" s="1312"/>
      <c r="J77" s="510" t="s">
        <v>51</v>
      </c>
      <c r="K77" s="502"/>
      <c r="L77" s="505">
        <v>621590</v>
      </c>
      <c r="M77" s="711">
        <f t="shared" si="1"/>
        <v>1783.2</v>
      </c>
      <c r="N77" s="711">
        <v>2229</v>
      </c>
    </row>
    <row r="78" spans="1:14" s="425" customFormat="1" x14ac:dyDescent="0.2">
      <c r="A78" s="350"/>
      <c r="B78" s="666"/>
      <c r="C78" s="1312" t="s">
        <v>801</v>
      </c>
      <c r="D78" s="1312"/>
      <c r="E78" s="1312"/>
      <c r="F78" s="1312"/>
      <c r="G78" s="1312"/>
      <c r="H78" s="1312"/>
      <c r="I78" s="1312"/>
      <c r="J78" s="510" t="s">
        <v>51</v>
      </c>
      <c r="K78" s="502"/>
      <c r="L78" s="505">
        <v>612591</v>
      </c>
      <c r="M78" s="711">
        <f t="shared" si="1"/>
        <v>2680.8</v>
      </c>
      <c r="N78" s="711">
        <v>3351</v>
      </c>
    </row>
    <row r="79" spans="1:14" s="425" customFormat="1" x14ac:dyDescent="0.2">
      <c r="A79" s="350"/>
      <c r="B79" s="666"/>
      <c r="C79" s="1312" t="s">
        <v>802</v>
      </c>
      <c r="D79" s="1312"/>
      <c r="E79" s="1312"/>
      <c r="F79" s="1312"/>
      <c r="G79" s="1312"/>
      <c r="H79" s="1312"/>
      <c r="I79" s="1312"/>
      <c r="J79" s="510" t="s">
        <v>51</v>
      </c>
      <c r="K79" s="502"/>
      <c r="L79" s="505">
        <v>602134</v>
      </c>
      <c r="M79" s="711">
        <f t="shared" si="1"/>
        <v>266.40000000000003</v>
      </c>
      <c r="N79" s="711">
        <v>333</v>
      </c>
    </row>
    <row r="80" spans="1:14" s="425" customFormat="1" x14ac:dyDescent="0.2">
      <c r="A80" s="350"/>
      <c r="B80" s="666"/>
      <c r="C80" s="1312" t="s">
        <v>803</v>
      </c>
      <c r="D80" s="1312"/>
      <c r="E80" s="1312"/>
      <c r="F80" s="1312"/>
      <c r="G80" s="1312"/>
      <c r="H80" s="1312"/>
      <c r="I80" s="1312"/>
      <c r="J80" s="510" t="s">
        <v>51</v>
      </c>
      <c r="K80" s="502"/>
      <c r="L80" s="505">
        <v>602332</v>
      </c>
      <c r="M80" s="711">
        <f t="shared" si="1"/>
        <v>990.40000000000009</v>
      </c>
      <c r="N80" s="711">
        <v>1238</v>
      </c>
    </row>
    <row r="81" spans="1:17" s="425" customFormat="1" x14ac:dyDescent="0.2">
      <c r="A81" s="350"/>
      <c r="B81" s="666"/>
      <c r="C81" s="1312" t="s">
        <v>1157</v>
      </c>
      <c r="D81" s="1312"/>
      <c r="E81" s="1312"/>
      <c r="F81" s="1312"/>
      <c r="G81" s="1312"/>
      <c r="H81" s="1312"/>
      <c r="I81" s="1312"/>
      <c r="J81" s="510" t="s">
        <v>51</v>
      </c>
      <c r="K81" s="502"/>
      <c r="L81" s="505">
        <v>602908</v>
      </c>
      <c r="M81" s="711">
        <f t="shared" si="1"/>
        <v>107.2</v>
      </c>
      <c r="N81" s="711">
        <v>134</v>
      </c>
    </row>
    <row r="82" spans="1:17" s="425" customFormat="1" x14ac:dyDescent="0.2">
      <c r="A82" s="350"/>
      <c r="B82" s="666"/>
      <c r="C82" s="1312" t="s">
        <v>1158</v>
      </c>
      <c r="D82" s="1312"/>
      <c r="E82" s="1312"/>
      <c r="F82" s="1312"/>
      <c r="G82" s="1312"/>
      <c r="H82" s="1312"/>
      <c r="I82" s="1312"/>
      <c r="J82" s="510" t="s">
        <v>51</v>
      </c>
      <c r="K82" s="502"/>
      <c r="L82" s="505" t="s">
        <v>268</v>
      </c>
      <c r="M82" s="711">
        <f t="shared" si="1"/>
        <v>124</v>
      </c>
      <c r="N82" s="711">
        <v>155</v>
      </c>
    </row>
    <row r="83" spans="1:17" s="425" customFormat="1" x14ac:dyDescent="0.2">
      <c r="A83" s="350"/>
      <c r="B83" s="666"/>
      <c r="C83" s="1312" t="s">
        <v>806</v>
      </c>
      <c r="D83" s="1312"/>
      <c r="E83" s="1312"/>
      <c r="F83" s="1312"/>
      <c r="G83" s="1312"/>
      <c r="H83" s="1312"/>
      <c r="I83" s="1312"/>
      <c r="J83" s="510" t="s">
        <v>51</v>
      </c>
      <c r="K83" s="502"/>
      <c r="L83" s="505">
        <v>602628</v>
      </c>
      <c r="M83" s="711">
        <f t="shared" si="1"/>
        <v>528.80000000000007</v>
      </c>
      <c r="N83" s="711">
        <v>661</v>
      </c>
    </row>
    <row r="84" spans="1:17" x14ac:dyDescent="0.2">
      <c r="A84" s="350"/>
      <c r="B84" s="603"/>
      <c r="C84" s="665"/>
      <c r="D84" s="603"/>
      <c r="E84" s="603"/>
      <c r="F84" s="603"/>
      <c r="G84" s="603"/>
      <c r="H84" s="603"/>
      <c r="I84" s="603"/>
      <c r="J84" s="350"/>
      <c r="K84" s="351"/>
      <c r="L84" s="351"/>
      <c r="M84" s="628"/>
      <c r="N84" s="629"/>
    </row>
    <row r="85" spans="1:17" ht="26.25" customHeight="1" x14ac:dyDescent="0.2">
      <c r="A85" s="350"/>
      <c r="B85" s="1372" t="s">
        <v>399</v>
      </c>
      <c r="C85" s="1373"/>
      <c r="D85" s="1373"/>
      <c r="E85" s="1373"/>
      <c r="F85" s="1373"/>
      <c r="G85" s="1373"/>
      <c r="H85" s="1373"/>
      <c r="I85" s="1374"/>
      <c r="J85" s="364" t="s">
        <v>828</v>
      </c>
      <c r="K85" s="388"/>
      <c r="L85" s="364" t="s">
        <v>47</v>
      </c>
      <c r="M85" s="722" t="s">
        <v>455</v>
      </c>
      <c r="N85" s="637" t="s">
        <v>5</v>
      </c>
    </row>
    <row r="86" spans="1:17" x14ac:dyDescent="0.2">
      <c r="A86" s="350"/>
      <c r="B86" s="731" t="s">
        <v>720</v>
      </c>
      <c r="C86" s="658"/>
      <c r="D86" s="658"/>
      <c r="E86" s="658"/>
      <c r="F86" s="658"/>
      <c r="G86" s="658"/>
      <c r="H86" s="729"/>
      <c r="I86" s="730"/>
      <c r="J86" s="455"/>
      <c r="K86" s="456"/>
      <c r="L86" s="456"/>
      <c r="M86" s="633"/>
      <c r="N86" s="657"/>
    </row>
    <row r="87" spans="1:17" x14ac:dyDescent="0.2">
      <c r="A87" s="350"/>
      <c r="B87" s="359"/>
      <c r="C87" s="1439" t="s">
        <v>912</v>
      </c>
      <c r="D87" s="1439"/>
      <c r="E87" s="1439"/>
      <c r="F87" s="1439"/>
      <c r="G87" s="1439"/>
      <c r="H87" s="1439"/>
      <c r="I87" s="1440"/>
      <c r="J87" s="510" t="s">
        <v>51</v>
      </c>
      <c r="K87" s="456"/>
      <c r="L87" s="496">
        <v>3857</v>
      </c>
      <c r="M87" s="711">
        <f>N87*0.8</f>
        <v>216</v>
      </c>
      <c r="N87" s="687">
        <v>270</v>
      </c>
    </row>
    <row r="88" spans="1:17" x14ac:dyDescent="0.2">
      <c r="A88" s="350"/>
      <c r="B88" s="359"/>
      <c r="C88" s="1441" t="s">
        <v>1159</v>
      </c>
      <c r="D88" s="1442"/>
      <c r="E88" s="1442"/>
      <c r="F88" s="1442"/>
      <c r="G88" s="1442"/>
      <c r="H88" s="1442"/>
      <c r="I88" s="1443"/>
      <c r="J88" s="510" t="s">
        <v>51</v>
      </c>
      <c r="K88" s="456"/>
      <c r="L88" s="496">
        <v>3282</v>
      </c>
      <c r="M88" s="711">
        <f t="shared" ref="M88:M115" si="2">N88*0.8</f>
        <v>1429.6000000000001</v>
      </c>
      <c r="N88" s="687">
        <v>1787</v>
      </c>
    </row>
    <row r="89" spans="1:17" x14ac:dyDescent="0.2">
      <c r="A89" s="350"/>
      <c r="B89" s="359"/>
      <c r="C89" s="1441" t="s">
        <v>963</v>
      </c>
      <c r="D89" s="1442"/>
      <c r="E89" s="1442"/>
      <c r="F89" s="1442"/>
      <c r="G89" s="1442"/>
      <c r="H89" s="1442"/>
      <c r="I89" s="1443"/>
      <c r="J89" s="531" t="s">
        <v>51</v>
      </c>
      <c r="K89" s="456"/>
      <c r="L89" s="496">
        <v>3216</v>
      </c>
      <c r="M89" s="711">
        <f t="shared" si="2"/>
        <v>79.2</v>
      </c>
      <c r="N89" s="687">
        <v>99</v>
      </c>
      <c r="Q89" s="365"/>
    </row>
    <row r="90" spans="1:17" x14ac:dyDescent="0.2">
      <c r="A90" s="350"/>
      <c r="B90" s="658"/>
      <c r="C90" s="1441" t="s">
        <v>1103</v>
      </c>
      <c r="D90" s="1442"/>
      <c r="E90" s="1442"/>
      <c r="F90" s="1442"/>
      <c r="G90" s="1442"/>
      <c r="H90" s="1442"/>
      <c r="I90" s="1443"/>
      <c r="J90" s="531" t="s">
        <v>51</v>
      </c>
      <c r="K90" s="456"/>
      <c r="L90" s="496">
        <v>3895</v>
      </c>
      <c r="M90" s="711">
        <f t="shared" si="2"/>
        <v>454.40000000000003</v>
      </c>
      <c r="N90" s="687">
        <v>568</v>
      </c>
      <c r="Q90" s="365"/>
    </row>
    <row r="91" spans="1:17" x14ac:dyDescent="0.2">
      <c r="A91" s="350"/>
      <c r="B91" s="453"/>
      <c r="C91" s="1441" t="s">
        <v>1104</v>
      </c>
      <c r="D91" s="1442"/>
      <c r="E91" s="1442"/>
      <c r="F91" s="1442"/>
      <c r="G91" s="1442"/>
      <c r="H91" s="1442"/>
      <c r="I91" s="1443"/>
      <c r="J91" s="531" t="s">
        <v>51</v>
      </c>
      <c r="K91" s="456"/>
      <c r="L91" s="496">
        <v>3987</v>
      </c>
      <c r="M91" s="711">
        <f t="shared" si="2"/>
        <v>2880</v>
      </c>
      <c r="N91" s="687">
        <v>3600</v>
      </c>
      <c r="Q91" s="365"/>
    </row>
    <row r="92" spans="1:17" x14ac:dyDescent="0.2">
      <c r="A92" s="350"/>
      <c r="B92" s="453"/>
      <c r="C92" s="1441" t="s">
        <v>1105</v>
      </c>
      <c r="D92" s="1442"/>
      <c r="E92" s="1442"/>
      <c r="F92" s="1442"/>
      <c r="G92" s="1442"/>
      <c r="H92" s="1442"/>
      <c r="I92" s="1443"/>
      <c r="J92" s="531" t="s">
        <v>51</v>
      </c>
      <c r="K92" s="456"/>
      <c r="L92" s="496">
        <v>4838</v>
      </c>
      <c r="M92" s="711">
        <f t="shared" si="2"/>
        <v>648</v>
      </c>
      <c r="N92" s="687">
        <v>810</v>
      </c>
      <c r="Q92" s="365"/>
    </row>
    <row r="93" spans="1:17" x14ac:dyDescent="0.2">
      <c r="A93" s="350"/>
      <c r="B93" s="373"/>
      <c r="C93" s="1441" t="s">
        <v>1142</v>
      </c>
      <c r="D93" s="1442"/>
      <c r="E93" s="1442"/>
      <c r="F93" s="1442"/>
      <c r="G93" s="1442"/>
      <c r="H93" s="1442"/>
      <c r="I93" s="1443"/>
      <c r="J93" s="531" t="s">
        <v>51</v>
      </c>
      <c r="K93" s="456"/>
      <c r="L93" s="496">
        <v>3451</v>
      </c>
      <c r="M93" s="711">
        <f t="shared" si="2"/>
        <v>288</v>
      </c>
      <c r="N93" s="687">
        <v>360</v>
      </c>
    </row>
    <row r="94" spans="1:17" x14ac:dyDescent="0.2">
      <c r="A94" s="350"/>
      <c r="C94" s="1441" t="s">
        <v>1106</v>
      </c>
      <c r="D94" s="1442"/>
      <c r="E94" s="1442"/>
      <c r="F94" s="1442"/>
      <c r="G94" s="1442"/>
      <c r="H94" s="1442"/>
      <c r="I94" s="1443"/>
      <c r="J94" s="531" t="s">
        <v>51</v>
      </c>
      <c r="K94" s="456"/>
      <c r="L94" s="496">
        <v>4939</v>
      </c>
      <c r="M94" s="711">
        <f t="shared" si="2"/>
        <v>468</v>
      </c>
      <c r="N94" s="687">
        <v>585</v>
      </c>
      <c r="Q94" s="365"/>
    </row>
    <row r="95" spans="1:17" x14ac:dyDescent="0.2">
      <c r="A95" s="350"/>
      <c r="C95" s="1441" t="s">
        <v>1160</v>
      </c>
      <c r="D95" s="1442"/>
      <c r="E95" s="1442"/>
      <c r="F95" s="1442"/>
      <c r="G95" s="1442"/>
      <c r="H95" s="1442"/>
      <c r="I95" s="1443"/>
      <c r="J95" s="531" t="s">
        <v>51</v>
      </c>
      <c r="K95" s="456"/>
      <c r="L95" s="496">
        <v>4012</v>
      </c>
      <c r="M95" s="711">
        <f t="shared" si="2"/>
        <v>7144</v>
      </c>
      <c r="N95" s="687">
        <v>8930</v>
      </c>
      <c r="Q95" s="365"/>
    </row>
    <row r="96" spans="1:17" x14ac:dyDescent="0.2">
      <c r="A96" s="350"/>
      <c r="C96" s="1441" t="s">
        <v>1161</v>
      </c>
      <c r="D96" s="1442"/>
      <c r="E96" s="1442"/>
      <c r="F96" s="1442"/>
      <c r="G96" s="1442"/>
      <c r="H96" s="1442"/>
      <c r="I96" s="1443"/>
      <c r="J96" s="531" t="s">
        <v>51</v>
      </c>
      <c r="K96" s="456"/>
      <c r="L96" s="496">
        <v>5031</v>
      </c>
      <c r="M96" s="711">
        <f t="shared" si="2"/>
        <v>1008</v>
      </c>
      <c r="N96" s="687">
        <v>1260</v>
      </c>
      <c r="Q96" s="365"/>
    </row>
    <row r="97" spans="1:17" x14ac:dyDescent="0.2">
      <c r="A97" s="350"/>
      <c r="C97" s="1441" t="s">
        <v>1107</v>
      </c>
      <c r="D97" s="1442"/>
      <c r="E97" s="1442"/>
      <c r="F97" s="1442"/>
      <c r="G97" s="1442"/>
      <c r="H97" s="1442"/>
      <c r="I97" s="1443"/>
      <c r="J97" s="531" t="s">
        <v>51</v>
      </c>
      <c r="K97" s="456"/>
      <c r="L97" s="496">
        <v>3165</v>
      </c>
      <c r="M97" s="711">
        <f t="shared" si="2"/>
        <v>221.60000000000002</v>
      </c>
      <c r="N97" s="687">
        <v>277</v>
      </c>
      <c r="Q97" s="365"/>
    </row>
    <row r="98" spans="1:17" x14ac:dyDescent="0.2">
      <c r="A98" s="350"/>
      <c r="C98" s="1441" t="s">
        <v>1108</v>
      </c>
      <c r="D98" s="1442"/>
      <c r="E98" s="1442"/>
      <c r="F98" s="1442"/>
      <c r="G98" s="1442"/>
      <c r="H98" s="1442"/>
      <c r="I98" s="1443"/>
      <c r="J98" s="531" t="s">
        <v>51</v>
      </c>
      <c r="K98" s="456"/>
      <c r="L98" s="496">
        <v>4828</v>
      </c>
      <c r="M98" s="711">
        <f t="shared" si="2"/>
        <v>387.20000000000005</v>
      </c>
      <c r="N98" s="687">
        <v>484</v>
      </c>
      <c r="O98" s="425"/>
      <c r="Q98" s="365"/>
    </row>
    <row r="99" spans="1:17" x14ac:dyDescent="0.2">
      <c r="A99" s="350"/>
      <c r="C99" s="1441" t="s">
        <v>960</v>
      </c>
      <c r="D99" s="1442"/>
      <c r="E99" s="1442"/>
      <c r="F99" s="1442"/>
      <c r="G99" s="1442"/>
      <c r="H99" s="1442"/>
      <c r="I99" s="1443"/>
      <c r="J99" s="531" t="s">
        <v>51</v>
      </c>
      <c r="K99" s="456"/>
      <c r="L99" s="496">
        <v>3406</v>
      </c>
      <c r="M99" s="711">
        <f t="shared" si="2"/>
        <v>216</v>
      </c>
      <c r="N99" s="687">
        <v>270</v>
      </c>
      <c r="O99" s="425"/>
      <c r="Q99" s="365"/>
    </row>
    <row r="100" spans="1:17" x14ac:dyDescent="0.2">
      <c r="A100" s="350"/>
      <c r="C100" s="1439" t="s">
        <v>1101</v>
      </c>
      <c r="D100" s="1439"/>
      <c r="E100" s="1439"/>
      <c r="F100" s="1439"/>
      <c r="G100" s="1439"/>
      <c r="H100" s="1439"/>
      <c r="I100" s="1440"/>
      <c r="J100" s="510" t="s">
        <v>51</v>
      </c>
      <c r="K100" s="456"/>
      <c r="L100" s="496">
        <v>3712</v>
      </c>
      <c r="M100" s="711">
        <f t="shared" si="2"/>
        <v>1760.8000000000002</v>
      </c>
      <c r="N100" s="687">
        <v>2201</v>
      </c>
      <c r="O100" s="425"/>
      <c r="Q100" s="365"/>
    </row>
    <row r="101" spans="1:17" x14ac:dyDescent="0.2">
      <c r="C101" s="1441" t="s">
        <v>1109</v>
      </c>
      <c r="D101" s="1442"/>
      <c r="E101" s="1442"/>
      <c r="F101" s="1442"/>
      <c r="G101" s="1442"/>
      <c r="H101" s="1442"/>
      <c r="I101" s="1443"/>
      <c r="J101" s="531" t="s">
        <v>51</v>
      </c>
      <c r="K101" s="456"/>
      <c r="L101" s="496">
        <v>3592</v>
      </c>
      <c r="M101" s="711">
        <f t="shared" si="2"/>
        <v>252</v>
      </c>
      <c r="N101" s="687">
        <v>315</v>
      </c>
      <c r="Q101" s="365"/>
    </row>
    <row r="102" spans="1:17" x14ac:dyDescent="0.2">
      <c r="C102" s="1439" t="s">
        <v>913</v>
      </c>
      <c r="D102" s="1439"/>
      <c r="E102" s="1439"/>
      <c r="F102" s="1439"/>
      <c r="G102" s="1439"/>
      <c r="H102" s="1439"/>
      <c r="I102" s="1440"/>
      <c r="J102" s="510" t="s">
        <v>51</v>
      </c>
      <c r="K102" s="456"/>
      <c r="L102" s="496">
        <v>3223</v>
      </c>
      <c r="M102" s="711">
        <f t="shared" si="2"/>
        <v>1296</v>
      </c>
      <c r="N102" s="687">
        <v>1620</v>
      </c>
      <c r="Q102" s="365"/>
    </row>
    <row r="103" spans="1:17" x14ac:dyDescent="0.2">
      <c r="C103" s="1441" t="s">
        <v>914</v>
      </c>
      <c r="D103" s="1442"/>
      <c r="E103" s="1442"/>
      <c r="F103" s="1442"/>
      <c r="G103" s="1442"/>
      <c r="H103" s="1442"/>
      <c r="I103" s="1443"/>
      <c r="J103" s="510" t="s">
        <v>51</v>
      </c>
      <c r="K103" s="456"/>
      <c r="L103" s="496">
        <v>3334</v>
      </c>
      <c r="M103" s="711">
        <f t="shared" si="2"/>
        <v>828</v>
      </c>
      <c r="N103" s="687">
        <v>1035</v>
      </c>
      <c r="Q103" s="365"/>
    </row>
    <row r="104" spans="1:17" x14ac:dyDescent="0.2">
      <c r="C104" s="1439" t="s">
        <v>915</v>
      </c>
      <c r="D104" s="1439"/>
      <c r="E104" s="1439"/>
      <c r="F104" s="1439"/>
      <c r="G104" s="1439"/>
      <c r="H104" s="1439"/>
      <c r="I104" s="1440"/>
      <c r="J104" s="510" t="s">
        <v>51</v>
      </c>
      <c r="K104" s="456"/>
      <c r="L104" s="496">
        <v>3687</v>
      </c>
      <c r="M104" s="711">
        <f t="shared" si="2"/>
        <v>4824</v>
      </c>
      <c r="N104" s="687">
        <v>6030</v>
      </c>
      <c r="Q104" s="365"/>
    </row>
    <row r="105" spans="1:17" x14ac:dyDescent="0.2">
      <c r="C105" s="1439" t="s">
        <v>916</v>
      </c>
      <c r="D105" s="1439"/>
      <c r="E105" s="1439"/>
      <c r="F105" s="1439"/>
      <c r="G105" s="1439"/>
      <c r="H105" s="1439"/>
      <c r="I105" s="1440"/>
      <c r="J105" s="510" t="s">
        <v>51</v>
      </c>
      <c r="K105" s="456"/>
      <c r="L105" s="496">
        <v>3480</v>
      </c>
      <c r="M105" s="711">
        <f t="shared" si="2"/>
        <v>547.20000000000005</v>
      </c>
      <c r="N105" s="687">
        <v>684</v>
      </c>
      <c r="Q105" s="365"/>
    </row>
    <row r="106" spans="1:17" x14ac:dyDescent="0.2">
      <c r="C106" s="1439" t="s">
        <v>917</v>
      </c>
      <c r="D106" s="1439"/>
      <c r="E106" s="1439"/>
      <c r="F106" s="1439"/>
      <c r="G106" s="1439"/>
      <c r="H106" s="1439"/>
      <c r="I106" s="1440"/>
      <c r="J106" s="510" t="s">
        <v>51</v>
      </c>
      <c r="K106" s="456"/>
      <c r="L106" s="496">
        <v>3351</v>
      </c>
      <c r="M106" s="711">
        <f t="shared" si="2"/>
        <v>648</v>
      </c>
      <c r="N106" s="687">
        <v>810</v>
      </c>
      <c r="Q106" s="365"/>
    </row>
    <row r="107" spans="1:17" x14ac:dyDescent="0.2">
      <c r="C107" s="1439" t="s">
        <v>901</v>
      </c>
      <c r="D107" s="1439"/>
      <c r="E107" s="1439"/>
      <c r="F107" s="1439"/>
      <c r="G107" s="1439"/>
      <c r="H107" s="1439"/>
      <c r="I107" s="1440"/>
      <c r="J107" s="510" t="s">
        <v>51</v>
      </c>
      <c r="K107" s="456"/>
      <c r="L107" s="496">
        <v>3326</v>
      </c>
      <c r="M107" s="711">
        <f t="shared" si="2"/>
        <v>972</v>
      </c>
      <c r="N107" s="687">
        <v>1215</v>
      </c>
      <c r="Q107" s="365"/>
    </row>
    <row r="108" spans="1:17" x14ac:dyDescent="0.2">
      <c r="C108" s="1439" t="s">
        <v>918</v>
      </c>
      <c r="D108" s="1439"/>
      <c r="E108" s="1439"/>
      <c r="F108" s="1439"/>
      <c r="G108" s="1439"/>
      <c r="H108" s="1439"/>
      <c r="I108" s="1440"/>
      <c r="J108" s="510" t="s">
        <v>51</v>
      </c>
      <c r="K108" s="456"/>
      <c r="L108" s="496" t="s">
        <v>919</v>
      </c>
      <c r="M108" s="711">
        <f t="shared" si="2"/>
        <v>1008</v>
      </c>
      <c r="N108" s="687">
        <v>1260</v>
      </c>
      <c r="Q108" s="365"/>
    </row>
    <row r="109" spans="1:17" x14ac:dyDescent="0.2">
      <c r="C109" s="1439" t="s">
        <v>920</v>
      </c>
      <c r="D109" s="1439"/>
      <c r="E109" s="1439"/>
      <c r="F109" s="1439"/>
      <c r="G109" s="1439"/>
      <c r="H109" s="1439"/>
      <c r="I109" s="1440"/>
      <c r="J109" s="510" t="s">
        <v>51</v>
      </c>
      <c r="K109" s="351"/>
      <c r="L109" s="496">
        <v>4820</v>
      </c>
      <c r="M109" s="711">
        <f t="shared" si="2"/>
        <v>324</v>
      </c>
      <c r="N109" s="687">
        <v>405</v>
      </c>
      <c r="Q109" s="365"/>
    </row>
    <row r="110" spans="1:17" x14ac:dyDescent="0.2">
      <c r="C110" s="1439" t="s">
        <v>1102</v>
      </c>
      <c r="D110" s="1439"/>
      <c r="E110" s="1439"/>
      <c r="F110" s="1439"/>
      <c r="G110" s="1439"/>
      <c r="H110" s="1439"/>
      <c r="I110" s="1440"/>
      <c r="J110" s="510" t="s">
        <v>51</v>
      </c>
      <c r="K110" s="351"/>
      <c r="L110" s="496">
        <v>4821</v>
      </c>
      <c r="M110" s="711">
        <f t="shared" si="2"/>
        <v>324</v>
      </c>
      <c r="N110" s="687">
        <v>405</v>
      </c>
      <c r="Q110" s="365"/>
    </row>
    <row r="111" spans="1:17" x14ac:dyDescent="0.2">
      <c r="C111" s="1439" t="s">
        <v>1143</v>
      </c>
      <c r="D111" s="1439"/>
      <c r="E111" s="1439"/>
      <c r="F111" s="1439"/>
      <c r="G111" s="1439"/>
      <c r="H111" s="1439"/>
      <c r="I111" s="1440"/>
      <c r="J111" s="510" t="s">
        <v>51</v>
      </c>
      <c r="K111" s="351"/>
      <c r="L111" s="496">
        <v>3444</v>
      </c>
      <c r="M111" s="711">
        <f t="shared" si="2"/>
        <v>1160.8</v>
      </c>
      <c r="N111" s="687">
        <v>1451</v>
      </c>
      <c r="O111" s="658"/>
      <c r="P111" s="658"/>
      <c r="Q111" s="365"/>
    </row>
    <row r="112" spans="1:17" x14ac:dyDescent="0.2">
      <c r="C112" s="1439" t="s">
        <v>1144</v>
      </c>
      <c r="D112" s="1439"/>
      <c r="E112" s="1439"/>
      <c r="F112" s="1439"/>
      <c r="G112" s="1439"/>
      <c r="H112" s="1439"/>
      <c r="I112" s="1440"/>
      <c r="J112" s="510" t="s">
        <v>51</v>
      </c>
      <c r="K112" s="351"/>
      <c r="L112" s="496">
        <v>4321</v>
      </c>
      <c r="M112" s="711">
        <f t="shared" si="2"/>
        <v>1368</v>
      </c>
      <c r="N112" s="687">
        <v>1710</v>
      </c>
      <c r="O112" s="658"/>
      <c r="P112" s="658"/>
      <c r="Q112" s="365"/>
    </row>
    <row r="113" spans="2:17" x14ac:dyDescent="0.2">
      <c r="C113" s="1439" t="s">
        <v>1145</v>
      </c>
      <c r="D113" s="1439"/>
      <c r="E113" s="1439"/>
      <c r="F113" s="1439"/>
      <c r="G113" s="1439"/>
      <c r="H113" s="1439"/>
      <c r="I113" s="1440"/>
      <c r="J113" s="510" t="s">
        <v>51</v>
      </c>
      <c r="K113" s="351"/>
      <c r="L113" s="496">
        <v>4815</v>
      </c>
      <c r="M113" s="711">
        <f t="shared" si="2"/>
        <v>108</v>
      </c>
      <c r="N113" s="687">
        <v>135</v>
      </c>
      <c r="O113" s="658"/>
      <c r="P113" s="658"/>
      <c r="Q113" s="365"/>
    </row>
    <row r="114" spans="2:17" ht="25.5" customHeight="1" x14ac:dyDescent="0.2">
      <c r="B114" s="453"/>
      <c r="C114" s="1441" t="s">
        <v>1163</v>
      </c>
      <c r="D114" s="1442"/>
      <c r="E114" s="1442"/>
      <c r="F114" s="1442"/>
      <c r="G114" s="1442"/>
      <c r="H114" s="1442"/>
      <c r="I114" s="1443"/>
      <c r="J114" s="510" t="s">
        <v>51</v>
      </c>
      <c r="K114" s="351"/>
      <c r="L114" s="496">
        <v>3640</v>
      </c>
      <c r="M114" s="711">
        <f t="shared" si="2"/>
        <v>1236.8000000000002</v>
      </c>
      <c r="N114" s="687">
        <v>1546</v>
      </c>
      <c r="Q114" s="365"/>
    </row>
    <row r="115" spans="2:17" ht="33" customHeight="1" x14ac:dyDescent="0.2">
      <c r="B115" s="453"/>
      <c r="C115" s="1441" t="s">
        <v>1164</v>
      </c>
      <c r="D115" s="1442"/>
      <c r="E115" s="1442"/>
      <c r="F115" s="1442"/>
      <c r="G115" s="1442"/>
      <c r="H115" s="1442"/>
      <c r="I115" s="1443"/>
      <c r="J115" s="510" t="s">
        <v>51</v>
      </c>
      <c r="K115" s="351"/>
      <c r="L115" s="496" t="s">
        <v>1162</v>
      </c>
      <c r="M115" s="711">
        <f t="shared" si="2"/>
        <v>1296</v>
      </c>
      <c r="N115" s="687">
        <v>1620</v>
      </c>
      <c r="Q115" s="365"/>
    </row>
    <row r="116" spans="2:17" x14ac:dyDescent="0.2">
      <c r="B116" s="453"/>
      <c r="C116" s="454"/>
      <c r="D116" s="457"/>
      <c r="E116" s="457"/>
      <c r="F116" s="457"/>
      <c r="G116" s="457"/>
      <c r="H116" s="457"/>
      <c r="I116" s="455"/>
      <c r="J116" s="455"/>
      <c r="K116" s="456"/>
      <c r="L116" s="456"/>
      <c r="M116" s="633"/>
    </row>
    <row r="117" spans="2:17" x14ac:dyDescent="0.2">
      <c r="B117" s="596"/>
      <c r="C117" s="454"/>
      <c r="D117" s="457"/>
      <c r="E117" s="457"/>
      <c r="F117" s="457"/>
      <c r="G117" s="457"/>
      <c r="H117" s="455"/>
      <c r="I117" s="455"/>
      <c r="J117" s="455"/>
      <c r="K117" s="456"/>
      <c r="L117" s="456"/>
      <c r="M117" s="633"/>
    </row>
    <row r="118" spans="2:17" x14ac:dyDescent="0.2">
      <c r="B118" s="453"/>
      <c r="C118" s="454"/>
      <c r="D118" s="457"/>
      <c r="E118" s="457"/>
      <c r="F118" s="457"/>
      <c r="G118" s="457"/>
      <c r="H118" s="455"/>
      <c r="I118" s="455"/>
      <c r="J118" s="455"/>
      <c r="K118" s="456"/>
      <c r="L118" s="456"/>
      <c r="M118" s="633"/>
    </row>
    <row r="119" spans="2:17" x14ac:dyDescent="0.2">
      <c r="B119" s="359"/>
      <c r="C119" s="359"/>
      <c r="D119" s="359"/>
      <c r="E119" s="359"/>
      <c r="F119" s="359"/>
      <c r="G119" s="359"/>
      <c r="H119" s="359"/>
      <c r="I119" s="359"/>
      <c r="J119" s="359"/>
      <c r="K119" s="357"/>
      <c r="L119" s="357"/>
      <c r="M119" s="633"/>
    </row>
    <row r="120" spans="2:17" x14ac:dyDescent="0.2">
      <c r="B120" s="359"/>
      <c r="C120" s="359"/>
      <c r="D120" s="359"/>
      <c r="E120" s="359"/>
      <c r="F120" s="359"/>
      <c r="G120" s="359"/>
      <c r="H120" s="359"/>
      <c r="I120" s="359"/>
      <c r="J120" s="359"/>
      <c r="K120" s="357"/>
      <c r="L120" s="357"/>
      <c r="M120" s="633"/>
    </row>
  </sheetData>
  <mergeCells count="76">
    <mergeCell ref="B85:I85"/>
    <mergeCell ref="C89:I89"/>
    <mergeCell ref="C71:I71"/>
    <mergeCell ref="C55:I55"/>
    <mergeCell ref="C56:I56"/>
    <mergeCell ref="C57:I57"/>
    <mergeCell ref="C58:I58"/>
    <mergeCell ref="C61:I61"/>
    <mergeCell ref="C62:I62"/>
    <mergeCell ref="C66:I66"/>
    <mergeCell ref="C67:I67"/>
    <mergeCell ref="C63:I63"/>
    <mergeCell ref="C59:I59"/>
    <mergeCell ref="C60:I60"/>
    <mergeCell ref="C70:I70"/>
    <mergeCell ref="C91:I91"/>
    <mergeCell ref="C92:I92"/>
    <mergeCell ref="C79:I79"/>
    <mergeCell ref="C72:I72"/>
    <mergeCell ref="C75:I75"/>
    <mergeCell ref="C76:I76"/>
    <mergeCell ref="C77:I77"/>
    <mergeCell ref="C78:I78"/>
    <mergeCell ref="B73:I73"/>
    <mergeCell ref="C87:I87"/>
    <mergeCell ref="C88:I88"/>
    <mergeCell ref="C90:I90"/>
    <mergeCell ref="C80:I80"/>
    <mergeCell ref="C81:I81"/>
    <mergeCell ref="C82:I82"/>
    <mergeCell ref="C83:I83"/>
    <mergeCell ref="C39:I39"/>
    <mergeCell ref="C54:I54"/>
    <mergeCell ref="C42:I42"/>
    <mergeCell ref="C45:I45"/>
    <mergeCell ref="C46:I46"/>
    <mergeCell ref="C47:I47"/>
    <mergeCell ref="C48:I48"/>
    <mergeCell ref="C49:I49"/>
    <mergeCell ref="C50:I50"/>
    <mergeCell ref="C51:I51"/>
    <mergeCell ref="C52:I52"/>
    <mergeCell ref="C53:I53"/>
    <mergeCell ref="C30:I30"/>
    <mergeCell ref="C32:I32"/>
    <mergeCell ref="C33:I33"/>
    <mergeCell ref="C34:I34"/>
    <mergeCell ref="C38:I38"/>
    <mergeCell ref="H3:K3"/>
    <mergeCell ref="H4:J4"/>
    <mergeCell ref="H5:J5"/>
    <mergeCell ref="H6:J7"/>
    <mergeCell ref="C29:I29"/>
    <mergeCell ref="C93:I93"/>
    <mergeCell ref="C94:I94"/>
    <mergeCell ref="C95:I95"/>
    <mergeCell ref="C96:I96"/>
    <mergeCell ref="C97:I97"/>
    <mergeCell ref="C98:I98"/>
    <mergeCell ref="C99:I99"/>
    <mergeCell ref="C100:I100"/>
    <mergeCell ref="C101:I101"/>
    <mergeCell ref="C102:I102"/>
    <mergeCell ref="C103:I103"/>
    <mergeCell ref="C104:I104"/>
    <mergeCell ref="C105:I105"/>
    <mergeCell ref="C106:I106"/>
    <mergeCell ref="C107:I107"/>
    <mergeCell ref="C113:I113"/>
    <mergeCell ref="C114:I114"/>
    <mergeCell ref="C115:I115"/>
    <mergeCell ref="C108:I108"/>
    <mergeCell ref="C109:I109"/>
    <mergeCell ref="C110:I110"/>
    <mergeCell ref="C111:I111"/>
    <mergeCell ref="C112:I112"/>
  </mergeCells>
  <pageMargins left="0.25" right="0.25" top="0.25" bottom="0.75" header="0.25" footer="0.25"/>
  <pageSetup scale="80" orientation="portrait" r:id="rId1"/>
  <headerFooter alignWithMargins="0">
    <oddFooter>&amp;L&amp;"Verdana,Italic"Confidential Property of Cushman Division of Textron Inc. &amp;R&amp;"Verdana,Italic"Page&amp;P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93"/>
  <sheetViews>
    <sheetView zoomScaleNormal="100" workbookViewId="0">
      <selection activeCell="M31" sqref="M31"/>
    </sheetView>
  </sheetViews>
  <sheetFormatPr defaultColWidth="9.109375" defaultRowHeight="12.6" x14ac:dyDescent="0.2"/>
  <cols>
    <col min="1" max="1" width="3.44140625" style="425" customWidth="1"/>
    <col min="2" max="7" width="9.109375" style="353"/>
    <col min="8" max="8" width="7.6640625" style="353" customWidth="1"/>
    <col min="9" max="9" width="13.6640625" style="353" customWidth="1"/>
    <col min="10" max="10" width="8.109375" style="353" bestFit="1" customWidth="1"/>
    <col min="11" max="11" width="2.6640625" style="354" customWidth="1"/>
    <col min="12" max="12" width="13.33203125" style="354" customWidth="1"/>
    <col min="13" max="13" width="11.6640625" style="662" customWidth="1"/>
    <col min="14" max="14" width="11.66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603"/>
      <c r="D2" s="603"/>
      <c r="E2" s="658"/>
      <c r="F2" s="603"/>
      <c r="G2" s="603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603"/>
      <c r="D3" s="603"/>
      <c r="E3" s="658"/>
      <c r="F3" s="603"/>
      <c r="G3" s="877"/>
      <c r="H3" s="1360" t="s">
        <v>940</v>
      </c>
      <c r="I3" s="1360"/>
      <c r="J3" s="1360"/>
      <c r="K3" s="1360"/>
      <c r="L3" s="351"/>
      <c r="M3" s="628"/>
      <c r="N3" s="629"/>
    </row>
    <row r="4" spans="1:14" ht="15" customHeight="1" x14ac:dyDescent="0.2">
      <c r="A4" s="350"/>
      <c r="B4" s="350"/>
      <c r="C4" s="603"/>
      <c r="D4" s="603"/>
      <c r="E4" s="658"/>
      <c r="F4" s="658"/>
      <c r="G4" s="878"/>
      <c r="H4" s="1361" t="s">
        <v>171</v>
      </c>
      <c r="I4" s="1361"/>
      <c r="J4" s="1361"/>
      <c r="K4" s="351"/>
      <c r="L4" s="357"/>
      <c r="M4" s="633"/>
      <c r="N4" s="634" t="s">
        <v>1</v>
      </c>
    </row>
    <row r="5" spans="1:14" ht="13.2" thickBot="1" x14ac:dyDescent="0.25">
      <c r="A5" s="350"/>
      <c r="B5" s="350"/>
      <c r="C5" s="603"/>
      <c r="D5" s="603"/>
      <c r="E5" s="658"/>
      <c r="F5" s="658"/>
      <c r="G5" s="879"/>
      <c r="H5" s="1191" t="s">
        <v>941</v>
      </c>
      <c r="I5" s="1191"/>
      <c r="J5" s="1191"/>
      <c r="K5" s="351"/>
      <c r="L5" s="357"/>
      <c r="M5" s="633"/>
      <c r="N5" s="634" t="s">
        <v>2</v>
      </c>
    </row>
    <row r="6" spans="1:14" x14ac:dyDescent="0.2">
      <c r="A6" s="350"/>
      <c r="B6" s="350"/>
      <c r="C6" s="603"/>
      <c r="D6" s="603"/>
      <c r="E6" s="658"/>
      <c r="F6" s="658"/>
      <c r="G6" s="658"/>
      <c r="H6" s="1402" t="s">
        <v>610</v>
      </c>
      <c r="I6" s="1403"/>
      <c r="J6" s="1404"/>
      <c r="K6" s="351"/>
      <c r="L6" s="351"/>
      <c r="M6" s="628"/>
      <c r="N6" s="629"/>
    </row>
    <row r="7" spans="1:14" ht="13.2" thickBot="1" x14ac:dyDescent="0.25">
      <c r="A7" s="350"/>
      <c r="B7" s="350"/>
      <c r="C7" s="603"/>
      <c r="D7" s="603"/>
      <c r="E7" s="603"/>
      <c r="F7" s="603"/>
      <c r="G7" s="880"/>
      <c r="H7" s="1405"/>
      <c r="I7" s="1406"/>
      <c r="J7" s="1407"/>
      <c r="K7" s="351"/>
      <c r="L7" s="351"/>
      <c r="M7" s="628"/>
      <c r="N7" s="629"/>
    </row>
    <row r="8" spans="1:14" ht="24" customHeight="1" x14ac:dyDescent="0.2">
      <c r="B8" s="361" t="s">
        <v>752</v>
      </c>
      <c r="C8" s="881"/>
      <c r="D8" s="881"/>
      <c r="E8" s="881"/>
      <c r="F8" s="881"/>
      <c r="G8" s="881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942</v>
      </c>
      <c r="C10" s="367"/>
      <c r="D10" s="367"/>
      <c r="E10" s="701"/>
      <c r="F10" s="367"/>
      <c r="G10" s="367"/>
      <c r="H10" s="367"/>
      <c r="I10" s="367"/>
      <c r="J10" s="367"/>
      <c r="K10" s="368"/>
      <c r="L10" s="495">
        <v>628518</v>
      </c>
      <c r="M10" s="697">
        <f>N10*0.8</f>
        <v>7315.2000000000007</v>
      </c>
      <c r="N10" s="697">
        <v>9144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876"/>
      <c r="N12" s="876"/>
    </row>
    <row r="13" spans="1:14" x14ac:dyDescent="0.2">
      <c r="A13" s="350"/>
      <c r="B13" s="372" t="s">
        <v>206</v>
      </c>
      <c r="C13" s="350"/>
      <c r="D13" s="373" t="s">
        <v>211</v>
      </c>
      <c r="E13" s="350"/>
      <c r="F13" s="350"/>
      <c r="G13" s="350"/>
      <c r="H13" s="359"/>
      <c r="I13" s="372" t="s">
        <v>10</v>
      </c>
      <c r="J13" s="373"/>
      <c r="K13" s="373" t="s">
        <v>753</v>
      </c>
      <c r="L13" s="374"/>
      <c r="M13" s="642"/>
      <c r="N13" s="642"/>
    </row>
    <row r="14" spans="1:14" x14ac:dyDescent="0.2">
      <c r="A14" s="350"/>
      <c r="B14" s="372" t="s">
        <v>311</v>
      </c>
      <c r="C14" s="350"/>
      <c r="D14" s="373" t="s">
        <v>754</v>
      </c>
      <c r="E14" s="350"/>
      <c r="F14" s="350"/>
      <c r="G14" s="350"/>
      <c r="H14" s="359"/>
      <c r="I14" s="372" t="s">
        <v>14</v>
      </c>
      <c r="J14" s="373"/>
      <c r="K14" s="373" t="s">
        <v>755</v>
      </c>
      <c r="L14" s="374"/>
      <c r="M14" s="642"/>
      <c r="N14" s="642"/>
    </row>
    <row r="15" spans="1:14" x14ac:dyDescent="0.2">
      <c r="A15" s="350"/>
      <c r="B15" s="372" t="s">
        <v>15</v>
      </c>
      <c r="C15" s="350"/>
      <c r="D15" s="373" t="s">
        <v>756</v>
      </c>
      <c r="E15" s="350"/>
      <c r="F15" s="350"/>
      <c r="G15" s="350"/>
      <c r="H15" s="359"/>
      <c r="I15" s="372" t="s">
        <v>17</v>
      </c>
      <c r="J15" s="373"/>
      <c r="K15" s="373" t="s">
        <v>757</v>
      </c>
      <c r="L15" s="374"/>
      <c r="M15" s="642"/>
      <c r="N15" s="642"/>
    </row>
    <row r="16" spans="1:14" x14ac:dyDescent="0.2">
      <c r="A16" s="350"/>
      <c r="B16" s="372" t="s">
        <v>205</v>
      </c>
      <c r="C16" s="350"/>
      <c r="D16" s="373" t="s">
        <v>758</v>
      </c>
      <c r="E16" s="350"/>
      <c r="F16" s="350"/>
      <c r="G16" s="350"/>
      <c r="H16" s="359"/>
      <c r="I16" s="372" t="s">
        <v>21</v>
      </c>
      <c r="J16" s="373"/>
      <c r="K16" s="373" t="s">
        <v>759</v>
      </c>
      <c r="L16" s="374"/>
      <c r="M16" s="642"/>
      <c r="N16" s="642"/>
    </row>
    <row r="17" spans="1:14" x14ac:dyDescent="0.2">
      <c r="A17" s="350"/>
      <c r="B17" s="372" t="s">
        <v>22</v>
      </c>
      <c r="C17" s="350"/>
      <c r="D17" s="373" t="s">
        <v>760</v>
      </c>
      <c r="E17" s="350"/>
      <c r="F17" s="350"/>
      <c r="G17" s="350"/>
      <c r="H17" s="359"/>
      <c r="I17" s="372" t="s">
        <v>27</v>
      </c>
      <c r="J17" s="373"/>
      <c r="K17" s="373" t="s">
        <v>761</v>
      </c>
      <c r="L17" s="374"/>
      <c r="M17" s="642"/>
      <c r="N17" s="642"/>
    </row>
    <row r="18" spans="1:14" x14ac:dyDescent="0.2">
      <c r="A18" s="350"/>
      <c r="B18" s="372" t="s">
        <v>732</v>
      </c>
      <c r="C18" s="350"/>
      <c r="D18" s="373" t="s">
        <v>762</v>
      </c>
      <c r="E18" s="350"/>
      <c r="F18" s="350"/>
      <c r="G18" s="350"/>
      <c r="H18" s="359"/>
      <c r="I18" s="372" t="s">
        <v>763</v>
      </c>
      <c r="J18" s="373"/>
      <c r="K18" s="373" t="s">
        <v>944</v>
      </c>
      <c r="L18" s="374"/>
      <c r="M18" s="642"/>
      <c r="N18" s="642"/>
    </row>
    <row r="19" spans="1:14" x14ac:dyDescent="0.2">
      <c r="A19" s="350"/>
      <c r="B19" s="372" t="s">
        <v>208</v>
      </c>
      <c r="C19" s="350"/>
      <c r="D19" s="373" t="s">
        <v>764</v>
      </c>
      <c r="E19" s="350"/>
      <c r="F19" s="350"/>
      <c r="G19" s="350"/>
      <c r="H19" s="359"/>
      <c r="I19" s="372" t="s">
        <v>29</v>
      </c>
      <c r="J19" s="373"/>
      <c r="K19" s="373" t="s">
        <v>765</v>
      </c>
      <c r="L19" s="374"/>
      <c r="M19" s="642"/>
      <c r="N19" s="642"/>
    </row>
    <row r="20" spans="1:14" x14ac:dyDescent="0.2">
      <c r="A20" s="350"/>
      <c r="B20" s="369"/>
      <c r="C20" s="369"/>
      <c r="D20" s="369"/>
      <c r="E20" s="369"/>
      <c r="F20" s="369"/>
      <c r="G20" s="369"/>
      <c r="H20" s="369"/>
      <c r="I20" s="369"/>
      <c r="J20" s="369"/>
      <c r="K20" s="377"/>
      <c r="L20" s="370"/>
      <c r="M20" s="641"/>
      <c r="N20" s="641"/>
    </row>
    <row r="21" spans="1:14" x14ac:dyDescent="0.2">
      <c r="A21" s="350"/>
      <c r="B21" s="378" t="s">
        <v>44</v>
      </c>
      <c r="C21" s="350"/>
      <c r="D21" s="350"/>
      <c r="E21" s="350"/>
      <c r="F21" s="350"/>
      <c r="G21" s="350"/>
      <c r="H21" s="350"/>
      <c r="I21" s="350"/>
      <c r="J21" s="350"/>
      <c r="K21" s="351"/>
      <c r="L21" s="351"/>
      <c r="M21" s="628"/>
      <c r="N21" s="629"/>
    </row>
    <row r="22" spans="1:14" x14ac:dyDescent="0.2">
      <c r="A22" s="350"/>
      <c r="B22" s="373" t="s">
        <v>45</v>
      </c>
      <c r="C22" s="350"/>
      <c r="D22" s="350"/>
      <c r="E22" s="350"/>
      <c r="F22" s="350"/>
      <c r="G22" s="350"/>
      <c r="H22" s="350"/>
      <c r="I22" s="350"/>
      <c r="J22" s="350"/>
      <c r="K22" s="351"/>
      <c r="L22" s="351"/>
      <c r="M22" s="628"/>
      <c r="N22" s="629"/>
    </row>
    <row r="23" spans="1:14" ht="6" customHeight="1" x14ac:dyDescent="0.2">
      <c r="A23" s="350"/>
      <c r="B23" s="373"/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ht="26.25" customHeight="1" x14ac:dyDescent="0.2">
      <c r="A24" s="350"/>
      <c r="B24" s="381" t="s">
        <v>46</v>
      </c>
      <c r="C24" s="362"/>
      <c r="D24" s="362"/>
      <c r="E24" s="362"/>
      <c r="F24" s="362"/>
      <c r="G24" s="362"/>
      <c r="H24" s="643"/>
      <c r="I24" s="721"/>
      <c r="J24" s="364" t="s">
        <v>766</v>
      </c>
      <c r="K24" s="388"/>
      <c r="L24" s="364" t="s">
        <v>47</v>
      </c>
      <c r="M24" s="722" t="s">
        <v>455</v>
      </c>
      <c r="N24" s="637" t="s">
        <v>5</v>
      </c>
    </row>
    <row r="25" spans="1:14" ht="7.5" customHeight="1" x14ac:dyDescent="0.2">
      <c r="A25" s="350"/>
      <c r="B25" s="385"/>
      <c r="C25" s="386"/>
      <c r="D25" s="386"/>
      <c r="E25" s="386"/>
      <c r="F25" s="386"/>
      <c r="G25" s="386"/>
      <c r="H25" s="461"/>
      <c r="I25" s="387"/>
      <c r="J25" s="431"/>
      <c r="K25" s="388"/>
      <c r="L25" s="387"/>
      <c r="M25" s="644"/>
      <c r="N25" s="644"/>
    </row>
    <row r="26" spans="1:14" ht="12.75" customHeight="1" x14ac:dyDescent="0.2">
      <c r="A26" s="350"/>
      <c r="B26" s="649"/>
      <c r="C26" s="350"/>
      <c r="D26" s="350"/>
      <c r="E26" s="350"/>
      <c r="F26" s="350"/>
      <c r="G26" s="350"/>
      <c r="H26" s="461"/>
      <c r="I26" s="431"/>
      <c r="J26" s="431"/>
      <c r="K26" s="388"/>
      <c r="L26" s="431"/>
      <c r="M26" s="650"/>
      <c r="N26" s="650"/>
    </row>
    <row r="27" spans="1:14" ht="12.75" customHeight="1" x14ac:dyDescent="0.2">
      <c r="A27" s="350"/>
      <c r="B27" s="372" t="s">
        <v>296</v>
      </c>
      <c r="C27" s="350"/>
      <c r="D27" s="350"/>
      <c r="E27" s="350"/>
      <c r="F27" s="350"/>
      <c r="G27" s="350"/>
      <c r="H27" s="461"/>
      <c r="I27" s="431"/>
      <c r="J27" s="431"/>
      <c r="K27" s="388"/>
      <c r="L27" s="431"/>
      <c r="M27" s="650"/>
      <c r="N27" s="650"/>
    </row>
    <row r="28" spans="1:14" ht="12.75" customHeight="1" x14ac:dyDescent="0.2">
      <c r="A28" s="350"/>
      <c r="B28" s="649"/>
      <c r="C28" s="369" t="s">
        <v>61</v>
      </c>
      <c r="D28" s="350"/>
      <c r="E28" s="350"/>
      <c r="F28" s="350"/>
      <c r="G28" s="350"/>
      <c r="H28" s="461"/>
      <c r="I28" s="431"/>
      <c r="J28" s="431"/>
      <c r="K28" s="388"/>
      <c r="L28" s="431"/>
      <c r="M28" s="650"/>
      <c r="N28" s="650"/>
    </row>
    <row r="29" spans="1:14" ht="12.75" customHeight="1" x14ac:dyDescent="0.2">
      <c r="A29" s="350"/>
      <c r="B29" s="649"/>
      <c r="C29" s="1429" t="s">
        <v>773</v>
      </c>
      <c r="D29" s="1429"/>
      <c r="E29" s="1429"/>
      <c r="F29" s="1429"/>
      <c r="G29" s="1429"/>
      <c r="H29" s="1429"/>
      <c r="I29" s="1429"/>
      <c r="J29" s="510" t="s">
        <v>51</v>
      </c>
      <c r="K29" s="388"/>
      <c r="L29" s="505"/>
      <c r="M29" s="711" t="s">
        <v>52</v>
      </c>
      <c r="N29" s="711" t="s">
        <v>52</v>
      </c>
    </row>
    <row r="30" spans="1:14" ht="12.75" customHeight="1" x14ac:dyDescent="0.2">
      <c r="A30" s="350"/>
      <c r="B30" s="649"/>
      <c r="C30" s="1429" t="s">
        <v>936</v>
      </c>
      <c r="D30" s="1429"/>
      <c r="E30" s="1429"/>
      <c r="F30" s="1429"/>
      <c r="G30" s="1429"/>
      <c r="H30" s="1429"/>
      <c r="I30" s="1429"/>
      <c r="J30" s="510" t="s">
        <v>51</v>
      </c>
      <c r="K30" s="388"/>
      <c r="L30" s="505"/>
      <c r="M30" s="711">
        <f>N30*0.8</f>
        <v>0</v>
      </c>
      <c r="N30" s="711">
        <v>0</v>
      </c>
    </row>
    <row r="31" spans="1:14" ht="12.75" customHeight="1" x14ac:dyDescent="0.2">
      <c r="A31" s="350"/>
      <c r="B31" s="649"/>
      <c r="C31" s="1429" t="s">
        <v>935</v>
      </c>
      <c r="D31" s="1429"/>
      <c r="E31" s="1429"/>
      <c r="F31" s="1429"/>
      <c r="G31" s="1429"/>
      <c r="H31" s="1429"/>
      <c r="I31" s="1429"/>
      <c r="J31" s="510" t="s">
        <v>51</v>
      </c>
      <c r="K31" s="388"/>
      <c r="L31" s="505"/>
      <c r="M31" s="711">
        <f>N31*0.8</f>
        <v>321.60000000000002</v>
      </c>
      <c r="N31" s="711">
        <v>402</v>
      </c>
    </row>
    <row r="32" spans="1:14" ht="12.75" customHeight="1" x14ac:dyDescent="0.2">
      <c r="A32" s="350"/>
      <c r="B32" s="649"/>
      <c r="C32" s="885"/>
      <c r="D32" s="885"/>
      <c r="E32" s="885"/>
      <c r="F32" s="885"/>
      <c r="G32" s="885"/>
      <c r="H32" s="885"/>
      <c r="I32" s="885"/>
      <c r="J32" s="604"/>
      <c r="K32" s="388"/>
      <c r="L32" s="502"/>
      <c r="M32" s="712"/>
      <c r="N32" s="712"/>
    </row>
    <row r="33" spans="1:14" ht="12.75" customHeight="1" x14ac:dyDescent="0.2">
      <c r="A33" s="350"/>
      <c r="B33" s="649"/>
      <c r="C33" s="1456" t="s">
        <v>65</v>
      </c>
      <c r="D33" s="1456"/>
      <c r="E33" s="1456"/>
      <c r="F33" s="1456"/>
      <c r="G33" s="1456"/>
      <c r="H33" s="1456"/>
      <c r="I33" s="1456"/>
      <c r="J33" s="604"/>
      <c r="K33" s="388"/>
      <c r="L33" s="502"/>
      <c r="M33" s="712"/>
      <c r="N33" s="712"/>
    </row>
    <row r="34" spans="1:14" ht="12.75" customHeight="1" x14ac:dyDescent="0.2">
      <c r="A34" s="350"/>
      <c r="B34" s="649"/>
      <c r="C34" s="1429" t="s">
        <v>777</v>
      </c>
      <c r="D34" s="1429"/>
      <c r="E34" s="1429"/>
      <c r="F34" s="1429"/>
      <c r="G34" s="1429"/>
      <c r="H34" s="1429"/>
      <c r="I34" s="1429"/>
      <c r="J34" s="510" t="s">
        <v>51</v>
      </c>
      <c r="K34" s="388"/>
      <c r="L34" s="505"/>
      <c r="M34" s="711" t="s">
        <v>52</v>
      </c>
      <c r="N34" s="711" t="s">
        <v>52</v>
      </c>
    </row>
    <row r="35" spans="1:14" ht="12.75" customHeight="1" x14ac:dyDescent="0.2">
      <c r="A35" s="350"/>
      <c r="B35" s="649"/>
      <c r="C35" s="350"/>
      <c r="D35" s="350"/>
      <c r="E35" s="350"/>
      <c r="F35" s="350"/>
      <c r="G35" s="350"/>
      <c r="H35" s="461"/>
      <c r="I35" s="431"/>
      <c r="J35" s="431"/>
      <c r="K35" s="388"/>
      <c r="L35" s="431"/>
      <c r="M35" s="715"/>
      <c r="N35" s="715"/>
    </row>
    <row r="36" spans="1:14" ht="12.75" customHeight="1" x14ac:dyDescent="0.2">
      <c r="A36" s="350"/>
      <c r="B36" s="649"/>
      <c r="C36" s="350"/>
      <c r="D36" s="350"/>
      <c r="E36" s="350"/>
      <c r="F36" s="350"/>
      <c r="G36" s="350"/>
      <c r="H36" s="461"/>
      <c r="I36" s="431"/>
      <c r="J36" s="431"/>
      <c r="K36" s="388"/>
      <c r="L36" s="431"/>
      <c r="M36" s="715"/>
      <c r="N36" s="715"/>
    </row>
    <row r="37" spans="1:14" x14ac:dyDescent="0.2">
      <c r="A37" s="350"/>
      <c r="B37" s="372" t="s">
        <v>48</v>
      </c>
      <c r="C37" s="350"/>
      <c r="D37" s="350"/>
      <c r="E37" s="350"/>
      <c r="F37" s="350"/>
      <c r="G37" s="350"/>
      <c r="H37" s="350"/>
      <c r="I37" s="350"/>
      <c r="J37" s="350"/>
      <c r="K37" s="351"/>
      <c r="L37" s="351"/>
      <c r="M37" s="709"/>
      <c r="N37" s="716"/>
    </row>
    <row r="38" spans="1:14" x14ac:dyDescent="0.2">
      <c r="A38" s="350"/>
      <c r="B38" s="378"/>
      <c r="C38" s="371" t="s">
        <v>767</v>
      </c>
      <c r="D38" s="350"/>
      <c r="E38" s="350"/>
      <c r="F38" s="350"/>
      <c r="G38" s="350"/>
      <c r="H38" s="594"/>
      <c r="I38" s="594"/>
      <c r="J38" s="594"/>
      <c r="K38" s="351"/>
      <c r="L38" s="351"/>
      <c r="M38" s="709"/>
      <c r="N38" s="709"/>
    </row>
    <row r="39" spans="1:14" x14ac:dyDescent="0.2">
      <c r="A39" s="350"/>
      <c r="B39" s="378"/>
      <c r="C39" s="1420" t="s">
        <v>952</v>
      </c>
      <c r="D39" s="1420"/>
      <c r="E39" s="1420"/>
      <c r="F39" s="1420"/>
      <c r="G39" s="1420"/>
      <c r="H39" s="1420"/>
      <c r="I39" s="1420"/>
      <c r="J39" s="510" t="s">
        <v>51</v>
      </c>
      <c r="K39" s="351"/>
      <c r="L39" s="496"/>
      <c r="M39" s="708" t="s">
        <v>52</v>
      </c>
      <c r="N39" s="708" t="s">
        <v>52</v>
      </c>
    </row>
    <row r="40" spans="1:14" x14ac:dyDescent="0.2">
      <c r="A40" s="350"/>
      <c r="B40" s="389"/>
      <c r="C40" s="1312" t="s">
        <v>768</v>
      </c>
      <c r="D40" s="1312"/>
      <c r="E40" s="1312"/>
      <c r="F40" s="1312"/>
      <c r="G40" s="1312"/>
      <c r="H40" s="1312"/>
      <c r="I40" s="1312"/>
      <c r="J40" s="510" t="s">
        <v>51</v>
      </c>
      <c r="K40" s="502"/>
      <c r="L40" s="505" t="s">
        <v>528</v>
      </c>
      <c r="M40" s="711">
        <f>N40*0.8</f>
        <v>600</v>
      </c>
      <c r="N40" s="711">
        <v>750</v>
      </c>
    </row>
    <row r="41" spans="1:14" x14ac:dyDescent="0.2">
      <c r="A41" s="350"/>
      <c r="B41" s="373"/>
      <c r="C41" s="665"/>
      <c r="D41" s="603"/>
      <c r="E41" s="603"/>
      <c r="F41" s="603"/>
      <c r="G41" s="603"/>
      <c r="H41" s="604"/>
      <c r="I41" s="604"/>
      <c r="J41" s="604"/>
      <c r="K41" s="502"/>
      <c r="L41" s="502"/>
      <c r="M41" s="712"/>
      <c r="N41" s="712"/>
    </row>
    <row r="42" spans="1:14" x14ac:dyDescent="0.2">
      <c r="A42" s="350"/>
      <c r="B42" s="394" t="s">
        <v>99</v>
      </c>
      <c r="C42" s="678"/>
      <c r="D42" s="678"/>
      <c r="E42" s="678"/>
      <c r="F42" s="678"/>
      <c r="G42" s="678"/>
      <c r="H42" s="678"/>
      <c r="I42" s="678"/>
      <c r="J42" s="678"/>
      <c r="K42" s="534"/>
      <c r="L42" s="534"/>
      <c r="M42" s="717"/>
      <c r="N42" s="718"/>
    </row>
    <row r="43" spans="1:14" x14ac:dyDescent="0.2">
      <c r="A43" s="350"/>
      <c r="B43" s="372"/>
      <c r="C43" s="911" t="s">
        <v>947</v>
      </c>
      <c r="D43" s="515"/>
      <c r="E43" s="515"/>
      <c r="F43" s="515"/>
      <c r="G43" s="515"/>
      <c r="H43" s="515"/>
      <c r="I43" s="912"/>
      <c r="J43" s="510" t="s">
        <v>51</v>
      </c>
      <c r="K43" s="502"/>
      <c r="L43" s="534">
        <v>634662</v>
      </c>
      <c r="M43" s="711">
        <f>N43*0.8</f>
        <v>70.400000000000006</v>
      </c>
      <c r="N43" s="913">
        <v>88</v>
      </c>
    </row>
    <row r="44" spans="1:14" x14ac:dyDescent="0.2">
      <c r="A44" s="350"/>
      <c r="B44" s="373"/>
      <c r="C44" s="1312" t="s">
        <v>769</v>
      </c>
      <c r="D44" s="1312"/>
      <c r="E44" s="1312"/>
      <c r="F44" s="1312"/>
      <c r="G44" s="1312"/>
      <c r="H44" s="1312"/>
      <c r="I44" s="1312"/>
      <c r="J44" s="510" t="s">
        <v>51</v>
      </c>
      <c r="K44" s="502"/>
      <c r="L44" s="505">
        <v>629603</v>
      </c>
      <c r="M44" s="711">
        <f>N44*0.8</f>
        <v>128</v>
      </c>
      <c r="N44" s="711">
        <v>160</v>
      </c>
    </row>
    <row r="45" spans="1:14" x14ac:dyDescent="0.2">
      <c r="A45" s="350"/>
      <c r="B45" s="373"/>
      <c r="C45" s="1426" t="s">
        <v>219</v>
      </c>
      <c r="D45" s="1426"/>
      <c r="E45" s="1426"/>
      <c r="F45" s="1426"/>
      <c r="G45" s="1426"/>
      <c r="H45" s="1426"/>
      <c r="I45" s="1426"/>
      <c r="J45" s="510" t="s">
        <v>51</v>
      </c>
      <c r="K45" s="502"/>
      <c r="L45" s="505">
        <v>631703</v>
      </c>
      <c r="M45" s="711">
        <f>N45*0.8</f>
        <v>604.80000000000007</v>
      </c>
      <c r="N45" s="711">
        <v>756</v>
      </c>
    </row>
    <row r="46" spans="1:14" x14ac:dyDescent="0.2">
      <c r="A46" s="350"/>
      <c r="B46" s="373"/>
      <c r="C46" s="889" t="s">
        <v>948</v>
      </c>
      <c r="D46" s="897"/>
      <c r="E46" s="897"/>
      <c r="F46" s="897"/>
      <c r="G46" s="897"/>
      <c r="H46" s="897"/>
      <c r="I46" s="898"/>
      <c r="J46" s="510" t="s">
        <v>51</v>
      </c>
      <c r="K46" s="502"/>
      <c r="L46" s="505">
        <v>627956</v>
      </c>
      <c r="M46" s="711">
        <f>N46*0.8</f>
        <v>78.400000000000006</v>
      </c>
      <c r="N46" s="711">
        <v>98</v>
      </c>
    </row>
    <row r="47" spans="1:14" x14ac:dyDescent="0.2">
      <c r="A47" s="350"/>
      <c r="B47" s="389"/>
      <c r="C47" s="1458" t="s">
        <v>775</v>
      </c>
      <c r="D47" s="1458"/>
      <c r="E47" s="1458"/>
      <c r="F47" s="1458"/>
      <c r="G47" s="1458"/>
      <c r="H47" s="1458"/>
      <c r="I47" s="1458"/>
      <c r="J47" s="510" t="s">
        <v>51</v>
      </c>
      <c r="K47" s="502"/>
      <c r="L47" s="505" t="s">
        <v>937</v>
      </c>
      <c r="M47" s="711">
        <f t="shared" ref="M47:M48" si="0">N47*0.8</f>
        <v>308.8</v>
      </c>
      <c r="N47" s="711">
        <v>386</v>
      </c>
    </row>
    <row r="48" spans="1:14" x14ac:dyDescent="0.2">
      <c r="A48" s="350"/>
      <c r="B48" s="389"/>
      <c r="C48" s="910" t="s">
        <v>945</v>
      </c>
      <c r="D48" s="897"/>
      <c r="E48" s="897"/>
      <c r="F48" s="897"/>
      <c r="G48" s="897"/>
      <c r="H48" s="897"/>
      <c r="I48" s="898"/>
      <c r="J48" s="510" t="s">
        <v>51</v>
      </c>
      <c r="K48" s="502"/>
      <c r="L48" s="505" t="s">
        <v>946</v>
      </c>
      <c r="M48" s="711">
        <f t="shared" si="0"/>
        <v>428.8</v>
      </c>
      <c r="N48" s="711">
        <v>536</v>
      </c>
    </row>
    <row r="49" spans="1:14" x14ac:dyDescent="0.2">
      <c r="A49" s="350"/>
      <c r="B49" s="389"/>
      <c r="C49" s="1457" t="s">
        <v>776</v>
      </c>
      <c r="D49" s="1457"/>
      <c r="E49" s="1457"/>
      <c r="F49" s="1457"/>
      <c r="G49" s="1457"/>
      <c r="H49" s="1457"/>
      <c r="I49" s="1457"/>
      <c r="J49" s="510" t="s">
        <v>51</v>
      </c>
      <c r="K49" s="502"/>
      <c r="L49" s="505" t="s">
        <v>528</v>
      </c>
      <c r="M49" s="711" t="s">
        <v>52</v>
      </c>
      <c r="N49" s="711" t="s">
        <v>52</v>
      </c>
    </row>
    <row r="50" spans="1:14" x14ac:dyDescent="0.2">
      <c r="A50" s="350"/>
      <c r="B50" s="389"/>
      <c r="C50" s="1366" t="s">
        <v>928</v>
      </c>
      <c r="D50" s="1388"/>
      <c r="E50" s="1388"/>
      <c r="F50" s="1388"/>
      <c r="G50" s="1388"/>
      <c r="H50" s="1388"/>
      <c r="I50" s="1389"/>
      <c r="J50" s="510" t="s">
        <v>51</v>
      </c>
      <c r="K50" s="502"/>
      <c r="L50" s="505" t="s">
        <v>939</v>
      </c>
      <c r="M50" s="711">
        <v>0</v>
      </c>
      <c r="N50" s="711">
        <v>0</v>
      </c>
    </row>
    <row r="51" spans="1:14" x14ac:dyDescent="0.2">
      <c r="A51" s="350"/>
      <c r="B51" s="389"/>
      <c r="C51" s="1312" t="s">
        <v>770</v>
      </c>
      <c r="D51" s="1312"/>
      <c r="E51" s="1312"/>
      <c r="F51" s="1312"/>
      <c r="G51" s="1312"/>
      <c r="H51" s="1312"/>
      <c r="I51" s="1312"/>
      <c r="J51" s="510" t="s">
        <v>51</v>
      </c>
      <c r="K51" s="502"/>
      <c r="L51" s="505" t="s">
        <v>943</v>
      </c>
      <c r="M51" s="711">
        <f>N51*0.8</f>
        <v>47.2</v>
      </c>
      <c r="N51" s="711">
        <v>59</v>
      </c>
    </row>
    <row r="52" spans="1:14" x14ac:dyDescent="0.2">
      <c r="A52" s="350"/>
      <c r="B52" s="389"/>
      <c r="C52" s="1312" t="s">
        <v>92</v>
      </c>
      <c r="D52" s="1312"/>
      <c r="E52" s="1312"/>
      <c r="F52" s="1312"/>
      <c r="G52" s="1312"/>
      <c r="H52" s="1312"/>
      <c r="I52" s="1312"/>
      <c r="J52" s="510" t="s">
        <v>51</v>
      </c>
      <c r="K52" s="502"/>
      <c r="L52" s="505"/>
      <c r="M52" s="708" t="s">
        <v>52</v>
      </c>
      <c r="N52" s="708" t="s">
        <v>52</v>
      </c>
    </row>
    <row r="53" spans="1:14" x14ac:dyDescent="0.2">
      <c r="A53" s="350"/>
      <c r="B53" s="389"/>
      <c r="C53" s="1312" t="s">
        <v>226</v>
      </c>
      <c r="D53" s="1312"/>
      <c r="E53" s="1312"/>
      <c r="F53" s="1312"/>
      <c r="G53" s="1312"/>
      <c r="H53" s="1312"/>
      <c r="I53" s="1312"/>
      <c r="J53" s="510" t="s">
        <v>51</v>
      </c>
      <c r="K53" s="502"/>
      <c r="L53" s="505"/>
      <c r="M53" s="708" t="s">
        <v>52</v>
      </c>
      <c r="N53" s="708" t="s">
        <v>52</v>
      </c>
    </row>
    <row r="54" spans="1:14" x14ac:dyDescent="0.2">
      <c r="A54" s="350"/>
      <c r="B54" s="389"/>
      <c r="C54" s="1312" t="s">
        <v>224</v>
      </c>
      <c r="D54" s="1312"/>
      <c r="E54" s="1312"/>
      <c r="F54" s="1312"/>
      <c r="G54" s="1312"/>
      <c r="H54" s="1312"/>
      <c r="I54" s="1312"/>
      <c r="J54" s="510" t="s">
        <v>51</v>
      </c>
      <c r="K54" s="502"/>
      <c r="L54" s="505">
        <v>628967</v>
      </c>
      <c r="M54" s="711">
        <f>N54*0.8</f>
        <v>118.4</v>
      </c>
      <c r="N54" s="711">
        <v>148</v>
      </c>
    </row>
    <row r="55" spans="1:14" ht="13.2" thickBot="1" x14ac:dyDescent="0.25">
      <c r="A55" s="350"/>
      <c r="B55" s="389"/>
      <c r="C55" s="1424" t="s">
        <v>771</v>
      </c>
      <c r="D55" s="1368"/>
      <c r="E55" s="1368"/>
      <c r="F55" s="1368"/>
      <c r="G55" s="1368"/>
      <c r="H55" s="1368"/>
      <c r="I55" s="1425"/>
      <c r="J55" s="510" t="s">
        <v>51</v>
      </c>
      <c r="K55" s="502"/>
      <c r="L55" s="621" t="s">
        <v>938</v>
      </c>
      <c r="M55" s="711">
        <f>N55*0.8</f>
        <v>107.2</v>
      </c>
      <c r="N55" s="711">
        <v>134</v>
      </c>
    </row>
    <row r="56" spans="1:14" ht="13.2" thickBot="1" x14ac:dyDescent="0.25">
      <c r="A56" s="350"/>
      <c r="B56" s="389"/>
      <c r="C56" s="907" t="s">
        <v>223</v>
      </c>
      <c r="D56" s="889"/>
      <c r="E56" s="897"/>
      <c r="F56" s="897"/>
      <c r="G56" s="897"/>
      <c r="H56" s="897"/>
      <c r="I56" s="898"/>
      <c r="J56" s="514" t="s">
        <v>51</v>
      </c>
      <c r="K56" s="502"/>
      <c r="L56" s="896"/>
      <c r="M56" s="908" t="s">
        <v>52</v>
      </c>
      <c r="N56" s="909" t="s">
        <v>52</v>
      </c>
    </row>
    <row r="57" spans="1:14" x14ac:dyDescent="0.2">
      <c r="A57" s="350"/>
      <c r="B57" s="389"/>
      <c r="C57" s="602"/>
      <c r="D57" s="603"/>
      <c r="E57" s="603"/>
      <c r="F57" s="603"/>
      <c r="G57" s="603"/>
      <c r="H57" s="604"/>
      <c r="I57" s="604"/>
      <c r="J57" s="604"/>
      <c r="K57" s="502"/>
      <c r="L57" s="502"/>
      <c r="M57" s="712"/>
      <c r="N57" s="712"/>
    </row>
    <row r="58" spans="1:14" x14ac:dyDescent="0.2">
      <c r="A58" s="350"/>
      <c r="B58" s="394" t="s">
        <v>317</v>
      </c>
      <c r="C58" s="678"/>
      <c r="D58" s="678"/>
      <c r="E58" s="678"/>
      <c r="F58" s="678"/>
      <c r="G58" s="678"/>
      <c r="H58" s="678"/>
      <c r="I58" s="678"/>
      <c r="J58" s="678"/>
      <c r="K58" s="534"/>
      <c r="L58" s="534"/>
      <c r="M58" s="717"/>
      <c r="N58" s="718"/>
    </row>
    <row r="59" spans="1:14" x14ac:dyDescent="0.2">
      <c r="A59" s="350"/>
      <c r="B59" s="389"/>
      <c r="C59" s="1312" t="s">
        <v>238</v>
      </c>
      <c r="D59" s="1312"/>
      <c r="E59" s="1312"/>
      <c r="F59" s="1312"/>
      <c r="G59" s="1312"/>
      <c r="H59" s="1312"/>
      <c r="I59" s="1312"/>
      <c r="J59" s="510" t="s">
        <v>51</v>
      </c>
      <c r="K59" s="502"/>
      <c r="L59" s="505" t="s">
        <v>216</v>
      </c>
      <c r="M59" s="711">
        <f>N59*0.8</f>
        <v>111.2</v>
      </c>
      <c r="N59" s="711">
        <v>139</v>
      </c>
    </row>
    <row r="60" spans="1:14" x14ac:dyDescent="0.2">
      <c r="A60" s="350"/>
      <c r="B60" s="373"/>
      <c r="C60" s="1312" t="s">
        <v>376</v>
      </c>
      <c r="D60" s="1312"/>
      <c r="E60" s="1312"/>
      <c r="F60" s="1312"/>
      <c r="G60" s="1312"/>
      <c r="H60" s="1312"/>
      <c r="I60" s="1312"/>
      <c r="J60" s="510" t="s">
        <v>51</v>
      </c>
      <c r="K60" s="502"/>
      <c r="L60" s="505" t="s">
        <v>217</v>
      </c>
      <c r="M60" s="711">
        <f>N60*0.8</f>
        <v>136</v>
      </c>
      <c r="N60" s="711">
        <v>170</v>
      </c>
    </row>
    <row r="61" spans="1:14" x14ac:dyDescent="0.2">
      <c r="A61" s="350"/>
      <c r="B61" s="373"/>
      <c r="C61" s="602"/>
      <c r="D61" s="603"/>
      <c r="E61" s="666"/>
      <c r="F61" s="603"/>
      <c r="G61" s="603"/>
      <c r="H61" s="603"/>
      <c r="I61" s="604"/>
      <c r="J61" s="604"/>
      <c r="K61" s="502"/>
      <c r="L61" s="659"/>
      <c r="M61" s="712"/>
      <c r="N61" s="712"/>
    </row>
    <row r="62" spans="1:14" x14ac:dyDescent="0.2">
      <c r="A62" s="350"/>
      <c r="B62" s="394" t="s">
        <v>81</v>
      </c>
      <c r="C62" s="678"/>
      <c r="D62" s="678"/>
      <c r="E62" s="678"/>
      <c r="F62" s="678"/>
      <c r="G62" s="678"/>
      <c r="H62" s="678"/>
      <c r="I62" s="678"/>
      <c r="J62" s="678"/>
      <c r="K62" s="534"/>
      <c r="L62" s="534"/>
      <c r="M62" s="717"/>
      <c r="N62" s="718"/>
    </row>
    <row r="63" spans="1:14" x14ac:dyDescent="0.2">
      <c r="A63" s="350"/>
      <c r="B63" s="372"/>
      <c r="C63" s="914" t="s">
        <v>949</v>
      </c>
      <c r="D63" s="678"/>
      <c r="E63" s="678"/>
      <c r="F63" s="678"/>
      <c r="G63" s="678"/>
      <c r="H63" s="678"/>
      <c r="I63" s="915"/>
      <c r="J63" s="510" t="s">
        <v>51</v>
      </c>
      <c r="K63" s="502"/>
      <c r="L63" s="534">
        <v>632712</v>
      </c>
      <c r="M63" s="711">
        <f t="shared" ref="M63" si="1">N63*0.8</f>
        <v>329.6</v>
      </c>
      <c r="N63" s="718">
        <v>412</v>
      </c>
    </row>
    <row r="64" spans="1:14" x14ac:dyDescent="0.2">
      <c r="A64" s="350"/>
      <c r="B64" s="389"/>
      <c r="C64" s="1312" t="s">
        <v>772</v>
      </c>
      <c r="D64" s="1312"/>
      <c r="E64" s="1312"/>
      <c r="F64" s="1312"/>
      <c r="G64" s="1312"/>
      <c r="H64" s="1312"/>
      <c r="I64" s="1312"/>
      <c r="J64" s="510" t="s">
        <v>51</v>
      </c>
      <c r="K64" s="502"/>
      <c r="L64" s="505" t="s">
        <v>950</v>
      </c>
      <c r="M64" s="711">
        <f>N64*0.8</f>
        <v>586.4</v>
      </c>
      <c r="N64" s="711">
        <v>733</v>
      </c>
    </row>
    <row r="65" spans="1:14" x14ac:dyDescent="0.2">
      <c r="A65" s="350"/>
      <c r="B65" s="392"/>
      <c r="C65" s="655"/>
      <c r="D65" s="392"/>
      <c r="E65" s="392"/>
      <c r="F65" s="392"/>
      <c r="G65" s="392"/>
      <c r="H65" s="392"/>
      <c r="I65" s="392"/>
      <c r="J65" s="392"/>
      <c r="K65" s="393"/>
      <c r="L65" s="393"/>
      <c r="M65" s="719"/>
      <c r="N65" s="720"/>
    </row>
    <row r="66" spans="1:14" x14ac:dyDescent="0.2">
      <c r="A66" s="350"/>
      <c r="B66" s="350"/>
      <c r="C66" s="389"/>
      <c r="D66" s="350"/>
      <c r="E66" s="350"/>
      <c r="F66" s="350"/>
      <c r="G66" s="350"/>
      <c r="H66" s="350"/>
      <c r="I66" s="350"/>
      <c r="J66" s="350"/>
      <c r="K66" s="351"/>
      <c r="L66" s="351"/>
      <c r="M66" s="628"/>
      <c r="N66" s="629"/>
    </row>
    <row r="67" spans="1:14" ht="26.25" customHeight="1" x14ac:dyDescent="0.2">
      <c r="A67" s="350"/>
      <c r="B67" s="381" t="s">
        <v>399</v>
      </c>
      <c r="C67" s="362"/>
      <c r="D67" s="362"/>
      <c r="E67" s="362"/>
      <c r="F67" s="362"/>
      <c r="G67" s="362"/>
      <c r="H67" s="643"/>
      <c r="I67" s="699"/>
      <c r="J67" s="364" t="s">
        <v>766</v>
      </c>
      <c r="K67" s="700"/>
      <c r="L67" s="384" t="s">
        <v>47</v>
      </c>
      <c r="M67" s="637" t="s">
        <v>455</v>
      </c>
      <c r="N67" s="637" t="s">
        <v>5</v>
      </c>
    </row>
    <row r="68" spans="1:14" x14ac:dyDescent="0.2">
      <c r="A68" s="350"/>
      <c r="B68" s="882" t="s">
        <v>720</v>
      </c>
      <c r="C68" s="359"/>
      <c r="D68" s="359"/>
      <c r="E68" s="359"/>
      <c r="F68" s="359"/>
      <c r="G68" s="359"/>
      <c r="H68" s="457"/>
      <c r="I68" s="455"/>
      <c r="J68" s="455"/>
      <c r="K68" s="456"/>
      <c r="L68" s="456"/>
      <c r="M68" s="633"/>
      <c r="N68" s="657"/>
    </row>
    <row r="69" spans="1:14" x14ac:dyDescent="0.2">
      <c r="A69" s="350"/>
      <c r="B69" s="359"/>
      <c r="C69" s="1429" t="s">
        <v>898</v>
      </c>
      <c r="D69" s="1429"/>
      <c r="E69" s="1429"/>
      <c r="F69" s="1429"/>
      <c r="G69" s="1429"/>
      <c r="H69" s="1429"/>
      <c r="I69" s="1430"/>
      <c r="J69" s="510" t="s">
        <v>51</v>
      </c>
      <c r="K69" s="456"/>
      <c r="L69" s="496">
        <v>3245</v>
      </c>
      <c r="M69" s="711">
        <f t="shared" ref="M69:M82" si="2">N69*0.8</f>
        <v>1680</v>
      </c>
      <c r="N69" s="687">
        <v>2100</v>
      </c>
    </row>
    <row r="70" spans="1:14" x14ac:dyDescent="0.2">
      <c r="A70" s="350"/>
      <c r="B70" s="453"/>
      <c r="C70" s="1429" t="s">
        <v>899</v>
      </c>
      <c r="D70" s="1429"/>
      <c r="E70" s="1429"/>
      <c r="F70" s="1429"/>
      <c r="G70" s="1429"/>
      <c r="H70" s="1429"/>
      <c r="I70" s="1430"/>
      <c r="J70" s="510" t="s">
        <v>51</v>
      </c>
      <c r="K70" s="456"/>
      <c r="L70" s="496">
        <v>4813</v>
      </c>
      <c r="M70" s="711">
        <f t="shared" si="2"/>
        <v>380</v>
      </c>
      <c r="N70" s="687">
        <v>475</v>
      </c>
    </row>
    <row r="71" spans="1:14" x14ac:dyDescent="0.2">
      <c r="A71" s="350"/>
      <c r="B71" s="453"/>
      <c r="C71" s="1429" t="s">
        <v>900</v>
      </c>
      <c r="D71" s="1429"/>
      <c r="E71" s="1429"/>
      <c r="F71" s="1429"/>
      <c r="G71" s="1429"/>
      <c r="H71" s="1429"/>
      <c r="I71" s="1430"/>
      <c r="J71" s="510" t="s">
        <v>51</v>
      </c>
      <c r="K71" s="456"/>
      <c r="L71" s="496">
        <v>4424</v>
      </c>
      <c r="M71" s="711">
        <f t="shared" si="2"/>
        <v>468</v>
      </c>
      <c r="N71" s="687">
        <v>585</v>
      </c>
    </row>
    <row r="72" spans="1:14" x14ac:dyDescent="0.2">
      <c r="A72" s="350"/>
      <c r="B72" s="453"/>
      <c r="C72" s="899" t="s">
        <v>954</v>
      </c>
      <c r="D72" s="899"/>
      <c r="E72" s="899"/>
      <c r="F72" s="899"/>
      <c r="G72" s="899"/>
      <c r="H72" s="899"/>
      <c r="I72" s="899"/>
      <c r="J72" s="510" t="s">
        <v>51</v>
      </c>
      <c r="K72" s="456"/>
      <c r="L72" s="496">
        <v>4820</v>
      </c>
      <c r="M72" s="711">
        <f t="shared" si="2"/>
        <v>180</v>
      </c>
      <c r="N72" s="687">
        <v>225</v>
      </c>
    </row>
    <row r="73" spans="1:14" x14ac:dyDescent="0.2">
      <c r="A73" s="350"/>
      <c r="B73" s="453"/>
      <c r="C73" s="899" t="s">
        <v>955</v>
      </c>
      <c r="D73" s="899"/>
      <c r="E73" s="899"/>
      <c r="F73" s="899"/>
      <c r="G73" s="899"/>
      <c r="H73" s="899"/>
      <c r="I73" s="899"/>
      <c r="J73" s="510" t="s">
        <v>51</v>
      </c>
      <c r="K73" s="456"/>
      <c r="L73" s="496">
        <v>4097</v>
      </c>
      <c r="M73" s="711">
        <f t="shared" si="2"/>
        <v>140</v>
      </c>
      <c r="N73" s="687">
        <v>175</v>
      </c>
    </row>
    <row r="74" spans="1:14" x14ac:dyDescent="0.2">
      <c r="A74" s="350"/>
      <c r="B74" s="453"/>
      <c r="C74" s="899" t="s">
        <v>956</v>
      </c>
      <c r="D74" s="899"/>
      <c r="E74" s="899"/>
      <c r="F74" s="899"/>
      <c r="G74" s="899"/>
      <c r="H74" s="899"/>
      <c r="I74" s="899"/>
      <c r="J74" s="510" t="s">
        <v>51</v>
      </c>
      <c r="K74" s="456"/>
      <c r="L74" s="496">
        <v>4524</v>
      </c>
      <c r="M74" s="711">
        <f t="shared" si="2"/>
        <v>228</v>
      </c>
      <c r="N74" s="687">
        <v>285</v>
      </c>
    </row>
    <row r="75" spans="1:14" x14ac:dyDescent="0.2">
      <c r="A75" s="350"/>
      <c r="B75" s="453"/>
      <c r="C75" s="899" t="s">
        <v>957</v>
      </c>
      <c r="D75" s="899"/>
      <c r="E75" s="899"/>
      <c r="F75" s="899"/>
      <c r="G75" s="899"/>
      <c r="H75" s="899"/>
      <c r="I75" s="899"/>
      <c r="J75" s="510" t="s">
        <v>51</v>
      </c>
      <c r="K75" s="456"/>
      <c r="L75" s="496">
        <v>4788</v>
      </c>
      <c r="M75" s="711">
        <f t="shared" si="2"/>
        <v>478.40000000000003</v>
      </c>
      <c r="N75" s="687">
        <v>598</v>
      </c>
    </row>
    <row r="76" spans="1:14" x14ac:dyDescent="0.2">
      <c r="A76" s="350"/>
      <c r="B76" s="453"/>
      <c r="C76" s="899" t="s">
        <v>960</v>
      </c>
      <c r="D76" s="899"/>
      <c r="E76" s="899"/>
      <c r="F76" s="899"/>
      <c r="G76" s="899"/>
      <c r="H76" s="899"/>
      <c r="I76" s="899"/>
      <c r="J76" s="510" t="s">
        <v>51</v>
      </c>
      <c r="K76" s="456"/>
      <c r="L76" s="496">
        <v>3406</v>
      </c>
      <c r="M76" s="711">
        <f t="shared" si="2"/>
        <v>140</v>
      </c>
      <c r="N76" s="687">
        <v>175</v>
      </c>
    </row>
    <row r="77" spans="1:14" x14ac:dyDescent="0.2">
      <c r="A77" s="350"/>
      <c r="B77" s="453"/>
      <c r="C77" s="899" t="s">
        <v>958</v>
      </c>
      <c r="D77" s="899"/>
      <c r="E77" s="899"/>
      <c r="F77" s="899"/>
      <c r="G77" s="899"/>
      <c r="H77" s="899"/>
      <c r="I77" s="899"/>
      <c r="J77" s="510" t="s">
        <v>51</v>
      </c>
      <c r="K77" s="456"/>
      <c r="L77" s="496">
        <v>4839</v>
      </c>
      <c r="M77" s="711">
        <f t="shared" si="2"/>
        <v>555.20000000000005</v>
      </c>
      <c r="N77" s="687">
        <v>694</v>
      </c>
    </row>
    <row r="78" spans="1:14" x14ac:dyDescent="0.2">
      <c r="A78" s="350"/>
      <c r="B78" s="453"/>
      <c r="C78" s="899" t="s">
        <v>959</v>
      </c>
      <c r="D78" s="899"/>
      <c r="E78" s="899"/>
      <c r="F78" s="899"/>
      <c r="G78" s="899"/>
      <c r="H78" s="899"/>
      <c r="I78" s="899"/>
      <c r="J78" s="510" t="s">
        <v>51</v>
      </c>
      <c r="K78" s="456"/>
      <c r="L78" s="496">
        <v>4216</v>
      </c>
      <c r="M78" s="711">
        <f t="shared" si="2"/>
        <v>356</v>
      </c>
      <c r="N78" s="687">
        <v>445</v>
      </c>
    </row>
    <row r="79" spans="1:14" x14ac:dyDescent="0.2">
      <c r="A79" s="350"/>
      <c r="B79" s="453"/>
      <c r="C79" s="899" t="s">
        <v>961</v>
      </c>
      <c r="D79" s="899"/>
      <c r="E79" s="899"/>
      <c r="F79" s="899"/>
      <c r="G79" s="899"/>
      <c r="H79" s="899"/>
      <c r="I79" s="899"/>
      <c r="J79" s="510" t="s">
        <v>51</v>
      </c>
      <c r="K79" s="456"/>
      <c r="L79" s="496">
        <v>4916</v>
      </c>
      <c r="M79" s="711">
        <f t="shared" si="2"/>
        <v>273.60000000000002</v>
      </c>
      <c r="N79" s="687">
        <v>342</v>
      </c>
    </row>
    <row r="80" spans="1:14" x14ac:dyDescent="0.2">
      <c r="A80" s="350"/>
      <c r="B80" s="453"/>
      <c r="C80" s="899" t="s">
        <v>962</v>
      </c>
      <c r="D80" s="899"/>
      <c r="E80" s="899"/>
      <c r="F80" s="899"/>
      <c r="G80" s="899"/>
      <c r="H80" s="899"/>
      <c r="I80" s="899"/>
      <c r="J80" s="510" t="s">
        <v>51</v>
      </c>
      <c r="K80" s="456"/>
      <c r="L80" s="496">
        <v>3207</v>
      </c>
      <c r="M80" s="711">
        <f t="shared" si="2"/>
        <v>355.20000000000005</v>
      </c>
      <c r="N80" s="687">
        <v>444</v>
      </c>
    </row>
    <row r="81" spans="1:14" x14ac:dyDescent="0.2">
      <c r="A81" s="350"/>
      <c r="B81" s="453"/>
      <c r="C81" s="899" t="s">
        <v>963</v>
      </c>
      <c r="D81" s="899"/>
      <c r="E81" s="899"/>
      <c r="F81" s="899"/>
      <c r="G81" s="899"/>
      <c r="H81" s="899"/>
      <c r="I81" s="899"/>
      <c r="J81" s="510" t="s">
        <v>51</v>
      </c>
      <c r="K81" s="456"/>
      <c r="L81" s="496">
        <v>3216</v>
      </c>
      <c r="M81" s="711">
        <f t="shared" si="2"/>
        <v>44</v>
      </c>
      <c r="N81" s="687">
        <v>55</v>
      </c>
    </row>
    <row r="82" spans="1:14" x14ac:dyDescent="0.2">
      <c r="A82" s="350"/>
      <c r="B82" s="453"/>
      <c r="C82" s="899" t="s">
        <v>964</v>
      </c>
      <c r="D82" s="899"/>
      <c r="E82" s="899"/>
      <c r="F82" s="899"/>
      <c r="G82" s="899"/>
      <c r="H82" s="899"/>
      <c r="I82" s="899"/>
      <c r="J82" s="510" t="s">
        <v>51</v>
      </c>
      <c r="K82" s="456"/>
      <c r="L82" s="496">
        <v>3721</v>
      </c>
      <c r="M82" s="711">
        <f t="shared" si="2"/>
        <v>380</v>
      </c>
      <c r="N82" s="687">
        <v>475</v>
      </c>
    </row>
    <row r="83" spans="1:14" x14ac:dyDescent="0.2">
      <c r="A83" s="350"/>
      <c r="B83" s="453"/>
      <c r="C83" s="900"/>
      <c r="D83" s="900"/>
      <c r="E83" s="900"/>
      <c r="F83" s="900"/>
      <c r="G83" s="900"/>
      <c r="H83" s="900"/>
      <c r="I83" s="900"/>
      <c r="J83" s="604"/>
      <c r="K83" s="456"/>
      <c r="L83" s="351"/>
      <c r="M83" s="628"/>
      <c r="N83" s="629"/>
    </row>
    <row r="84" spans="1:14" ht="12" customHeight="1" x14ac:dyDescent="0.2">
      <c r="A84" s="350"/>
      <c r="B84" s="359"/>
      <c r="C84" s="359"/>
      <c r="D84" s="359"/>
      <c r="E84" s="359"/>
      <c r="F84" s="359"/>
      <c r="G84" s="359"/>
      <c r="H84" s="457"/>
      <c r="I84" s="455"/>
      <c r="J84" s="455"/>
      <c r="K84" s="456"/>
      <c r="L84" s="456"/>
      <c r="M84" s="633"/>
      <c r="N84" s="657"/>
    </row>
    <row r="85" spans="1:14" x14ac:dyDescent="0.2">
      <c r="A85" s="350"/>
      <c r="B85" s="453" t="s">
        <v>662</v>
      </c>
      <c r="C85" s="454"/>
      <c r="D85" s="355"/>
      <c r="E85" s="355"/>
      <c r="F85" s="355"/>
      <c r="G85" s="355"/>
      <c r="H85" s="457"/>
      <c r="I85" s="455"/>
      <c r="J85" s="455"/>
      <c r="K85" s="456"/>
      <c r="L85" s="456"/>
      <c r="M85" s="633"/>
      <c r="N85" s="657"/>
    </row>
    <row r="86" spans="1:14" x14ac:dyDescent="0.2">
      <c r="A86" s="350"/>
      <c r="B86" s="453" t="s">
        <v>452</v>
      </c>
      <c r="C86" s="355"/>
      <c r="D86" s="355"/>
      <c r="E86" s="355"/>
      <c r="F86" s="355"/>
      <c r="G86" s="355"/>
      <c r="H86" s="457"/>
      <c r="I86" s="455"/>
      <c r="J86" s="455"/>
      <c r="K86" s="456"/>
      <c r="L86" s="456"/>
      <c r="M86" s="633"/>
      <c r="N86" s="657"/>
    </row>
    <row r="87" spans="1:14" x14ac:dyDescent="0.2">
      <c r="A87" s="350"/>
      <c r="B87" s="453"/>
      <c r="C87" s="454"/>
      <c r="D87" s="457"/>
      <c r="E87" s="457"/>
      <c r="F87" s="457"/>
      <c r="G87" s="457"/>
      <c r="H87" s="457"/>
      <c r="I87" s="455"/>
      <c r="J87" s="455"/>
      <c r="K87" s="456"/>
      <c r="L87" s="456"/>
      <c r="M87" s="633"/>
      <c r="N87" s="657"/>
    </row>
    <row r="88" spans="1:14" ht="13.8" x14ac:dyDescent="0.25">
      <c r="A88" s="350"/>
      <c r="C88" s="458" t="s">
        <v>741</v>
      </c>
      <c r="D88" s="457"/>
      <c r="E88" s="457"/>
      <c r="F88" s="457"/>
      <c r="G88" s="457"/>
      <c r="H88" s="457"/>
      <c r="I88" s="455"/>
      <c r="J88" s="455"/>
      <c r="K88" s="456"/>
      <c r="L88" s="456"/>
      <c r="M88" s="633"/>
      <c r="N88" s="657"/>
    </row>
    <row r="89" spans="1:14" x14ac:dyDescent="0.2">
      <c r="A89" s="350"/>
      <c r="B89" s="453"/>
      <c r="C89" s="454"/>
      <c r="D89" s="457"/>
      <c r="E89" s="457"/>
      <c r="F89" s="457"/>
      <c r="G89" s="457"/>
      <c r="H89" s="457"/>
      <c r="I89" s="455"/>
      <c r="J89" s="455"/>
      <c r="K89" s="456"/>
      <c r="L89" s="456"/>
      <c r="M89" s="633"/>
      <c r="N89" s="657"/>
    </row>
    <row r="90" spans="1:14" x14ac:dyDescent="0.2">
      <c r="A90" s="350"/>
      <c r="B90" s="453" t="s">
        <v>742</v>
      </c>
      <c r="C90" s="454"/>
      <c r="D90" s="457"/>
      <c r="E90" s="457"/>
      <c r="F90" s="457"/>
      <c r="G90" s="457"/>
      <c r="H90" s="455"/>
      <c r="I90" s="455"/>
      <c r="J90" s="455"/>
      <c r="K90" s="456"/>
      <c r="L90" s="456"/>
      <c r="M90" s="633"/>
      <c r="N90" s="657"/>
    </row>
    <row r="91" spans="1:14" x14ac:dyDescent="0.2">
      <c r="A91" s="350"/>
      <c r="B91" s="453"/>
      <c r="C91" s="454"/>
      <c r="D91" s="457"/>
      <c r="E91" s="457"/>
      <c r="F91" s="457"/>
      <c r="G91" s="457"/>
      <c r="H91" s="455"/>
      <c r="I91" s="455"/>
      <c r="J91" s="455"/>
      <c r="K91" s="456"/>
      <c r="L91" s="456"/>
      <c r="M91" s="633"/>
      <c r="N91" s="657"/>
    </row>
    <row r="92" spans="1:14" x14ac:dyDescent="0.2">
      <c r="A92" s="350"/>
      <c r="B92" s="359"/>
      <c r="C92" s="359"/>
      <c r="D92" s="359"/>
      <c r="E92" s="359"/>
      <c r="F92" s="359"/>
      <c r="G92" s="359"/>
      <c r="H92" s="359"/>
      <c r="I92" s="359"/>
      <c r="J92" s="359"/>
      <c r="K92" s="357"/>
      <c r="L92" s="357"/>
      <c r="M92" s="633"/>
      <c r="N92" s="657"/>
    </row>
    <row r="93" spans="1:14" x14ac:dyDescent="0.2">
      <c r="A93" s="350"/>
      <c r="B93" s="359"/>
      <c r="C93" s="359"/>
      <c r="D93" s="359"/>
      <c r="E93" s="359"/>
      <c r="F93" s="359"/>
      <c r="G93" s="359"/>
      <c r="H93" s="359"/>
      <c r="I93" s="359"/>
      <c r="J93" s="359"/>
      <c r="K93" s="357"/>
      <c r="L93" s="357"/>
      <c r="M93" s="633"/>
      <c r="N93" s="657"/>
    </row>
  </sheetData>
  <mergeCells count="27">
    <mergeCell ref="C69:I69"/>
    <mergeCell ref="C70:I70"/>
    <mergeCell ref="C71:I71"/>
    <mergeCell ref="C44:I44"/>
    <mergeCell ref="C45:I45"/>
    <mergeCell ref="C49:I49"/>
    <mergeCell ref="C52:I52"/>
    <mergeCell ref="C55:I55"/>
    <mergeCell ref="C51:I51"/>
    <mergeCell ref="C50:I50"/>
    <mergeCell ref="C47:I47"/>
    <mergeCell ref="C60:I60"/>
    <mergeCell ref="C59:I59"/>
    <mergeCell ref="C53:I53"/>
    <mergeCell ref="C54:I54"/>
    <mergeCell ref="C64:I64"/>
    <mergeCell ref="H3:K3"/>
    <mergeCell ref="H4:J4"/>
    <mergeCell ref="H5:J5"/>
    <mergeCell ref="H6:J7"/>
    <mergeCell ref="C40:I40"/>
    <mergeCell ref="C39:I39"/>
    <mergeCell ref="C29:I29"/>
    <mergeCell ref="C30:I30"/>
    <mergeCell ref="C31:I31"/>
    <mergeCell ref="C33:I33"/>
    <mergeCell ref="C34:I34"/>
  </mergeCells>
  <pageMargins left="0.25" right="0.25" top="0.25" bottom="0.75" header="0.25" footer="0.25"/>
  <pageSetup scale="80" orientation="portrait" r:id="rId1"/>
  <headerFooter alignWithMargins="0">
    <oddFooter>&amp;L&amp;"Verdana,Italic"Confidential Property of Cushman Division of Textron Inc. &amp;R&amp;"Verdana,Italic"Page&amp;P</oddFooter>
  </headerFooter>
  <rowBreaks count="1" manualBreakCount="1">
    <brk id="66" max="13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92"/>
  <sheetViews>
    <sheetView zoomScaleNormal="100" workbookViewId="0">
      <selection activeCell="M31" sqref="M31"/>
    </sheetView>
  </sheetViews>
  <sheetFormatPr defaultColWidth="9.109375" defaultRowHeight="12.6" x14ac:dyDescent="0.2"/>
  <cols>
    <col min="1" max="1" width="3.44140625" style="425" customWidth="1"/>
    <col min="2" max="7" width="9.109375" style="353"/>
    <col min="8" max="8" width="7.6640625" style="353" customWidth="1"/>
    <col min="9" max="9" width="13.6640625" style="353" customWidth="1"/>
    <col min="10" max="10" width="8.109375" style="353" bestFit="1" customWidth="1"/>
    <col min="11" max="11" width="2.6640625" style="354" customWidth="1"/>
    <col min="12" max="12" width="13.33203125" style="354" customWidth="1"/>
    <col min="13" max="13" width="11.6640625" style="662" customWidth="1"/>
    <col min="14" max="14" width="11.6640625" style="663" customWidth="1"/>
    <col min="15" max="16384" width="9.109375" style="353"/>
  </cols>
  <sheetData>
    <row r="1" spans="1:14" x14ac:dyDescent="0.2">
      <c r="A1" s="350"/>
      <c r="B1" s="350"/>
      <c r="C1" s="350"/>
      <c r="D1" s="350"/>
      <c r="E1" s="350"/>
      <c r="F1" s="350"/>
      <c r="G1" s="350"/>
      <c r="H1" s="350"/>
      <c r="I1" s="350"/>
      <c r="J1" s="350"/>
      <c r="K1" s="351"/>
      <c r="L1" s="351"/>
      <c r="M1" s="628"/>
      <c r="N1" s="629"/>
    </row>
    <row r="2" spans="1:14" x14ac:dyDescent="0.2">
      <c r="A2" s="350"/>
      <c r="B2" s="350"/>
      <c r="C2" s="603"/>
      <c r="D2" s="603"/>
      <c r="E2" s="658"/>
      <c r="F2" s="603"/>
      <c r="G2" s="603"/>
      <c r="H2" s="350"/>
      <c r="I2" s="350"/>
      <c r="J2" s="350"/>
      <c r="K2" s="351"/>
      <c r="M2" s="630"/>
      <c r="N2" s="631"/>
    </row>
    <row r="3" spans="1:14" ht="17.399999999999999" x14ac:dyDescent="0.3">
      <c r="A3" s="350"/>
      <c r="B3" s="350"/>
      <c r="C3" s="603"/>
      <c r="D3" s="603"/>
      <c r="E3" s="658"/>
      <c r="F3" s="603"/>
      <c r="G3" s="877"/>
      <c r="H3" s="1360" t="s">
        <v>940</v>
      </c>
      <c r="I3" s="1360"/>
      <c r="J3" s="1360"/>
      <c r="K3" s="1360"/>
      <c r="L3" s="351"/>
      <c r="M3" s="628"/>
      <c r="N3" s="629"/>
    </row>
    <row r="4" spans="1:14" ht="15" customHeight="1" x14ac:dyDescent="0.2">
      <c r="A4" s="350"/>
      <c r="B4" s="350"/>
      <c r="C4" s="603"/>
      <c r="D4" s="603"/>
      <c r="E4" s="658"/>
      <c r="F4" s="658"/>
      <c r="G4" s="902"/>
      <c r="H4" s="1361" t="s">
        <v>171</v>
      </c>
      <c r="I4" s="1361"/>
      <c r="J4" s="1361"/>
      <c r="K4" s="351"/>
      <c r="L4" s="357"/>
      <c r="M4" s="633"/>
      <c r="N4" s="634" t="s">
        <v>1</v>
      </c>
    </row>
    <row r="5" spans="1:14" ht="13.2" thickBot="1" x14ac:dyDescent="0.25">
      <c r="A5" s="350"/>
      <c r="B5" s="350"/>
      <c r="C5" s="603"/>
      <c r="D5" s="603"/>
      <c r="E5" s="658"/>
      <c r="F5" s="658"/>
      <c r="G5" s="879"/>
      <c r="H5" s="1191" t="s">
        <v>941</v>
      </c>
      <c r="I5" s="1191"/>
      <c r="J5" s="1191"/>
      <c r="K5" s="351"/>
      <c r="L5" s="357"/>
      <c r="M5" s="633"/>
      <c r="N5" s="634" t="s">
        <v>2</v>
      </c>
    </row>
    <row r="6" spans="1:14" x14ac:dyDescent="0.2">
      <c r="A6" s="350"/>
      <c r="B6" s="350"/>
      <c r="C6" s="603"/>
      <c r="D6" s="603"/>
      <c r="E6" s="658"/>
      <c r="F6" s="658"/>
      <c r="G6" s="658"/>
      <c r="H6" s="1402" t="s">
        <v>610</v>
      </c>
      <c r="I6" s="1403"/>
      <c r="J6" s="1404"/>
      <c r="K6" s="351"/>
      <c r="L6" s="351"/>
      <c r="M6" s="628"/>
      <c r="N6" s="629"/>
    </row>
    <row r="7" spans="1:14" ht="13.2" thickBot="1" x14ac:dyDescent="0.25">
      <c r="A7" s="350"/>
      <c r="B7" s="350"/>
      <c r="C7" s="603"/>
      <c r="D7" s="603"/>
      <c r="E7" s="603"/>
      <c r="F7" s="603"/>
      <c r="G7" s="880"/>
      <c r="H7" s="1405"/>
      <c r="I7" s="1406"/>
      <c r="J7" s="1407"/>
      <c r="K7" s="351"/>
      <c r="L7" s="351"/>
      <c r="M7" s="628"/>
      <c r="N7" s="629"/>
    </row>
    <row r="8" spans="1:14" ht="24" customHeight="1" x14ac:dyDescent="0.2">
      <c r="B8" s="361" t="s">
        <v>752</v>
      </c>
      <c r="C8" s="881"/>
      <c r="D8" s="881"/>
      <c r="E8" s="881"/>
      <c r="F8" s="881"/>
      <c r="G8" s="881"/>
      <c r="H8" s="520"/>
      <c r="I8" s="520"/>
      <c r="J8" s="520"/>
      <c r="K8" s="363"/>
      <c r="L8" s="364" t="s">
        <v>4</v>
      </c>
      <c r="M8" s="637" t="s">
        <v>455</v>
      </c>
      <c r="N8" s="637" t="s">
        <v>5</v>
      </c>
    </row>
    <row r="9" spans="1:14" x14ac:dyDescent="0.2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1"/>
      <c r="L9" s="351"/>
      <c r="M9" s="628"/>
      <c r="N9" s="628"/>
    </row>
    <row r="10" spans="1:14" x14ac:dyDescent="0.2">
      <c r="A10" s="350"/>
      <c r="B10" s="366" t="s">
        <v>1545</v>
      </c>
      <c r="C10" s="367"/>
      <c r="D10" s="367"/>
      <c r="E10" s="701"/>
      <c r="F10" s="367"/>
      <c r="G10" s="367"/>
      <c r="H10" s="367"/>
      <c r="I10" s="367"/>
      <c r="J10" s="367"/>
      <c r="K10" s="368"/>
      <c r="L10" s="495">
        <v>634659</v>
      </c>
      <c r="M10" s="697">
        <f>N10*0.8</f>
        <v>8204.8000000000011</v>
      </c>
      <c r="N10" s="697">
        <v>10256</v>
      </c>
    </row>
    <row r="11" spans="1:14" x14ac:dyDescent="0.2">
      <c r="A11" s="350"/>
      <c r="B11" s="369"/>
      <c r="C11" s="350"/>
      <c r="D11" s="350"/>
      <c r="E11" s="350"/>
      <c r="F11" s="350"/>
      <c r="G11" s="350"/>
      <c r="H11" s="350"/>
      <c r="I11" s="350"/>
      <c r="J11" s="350"/>
      <c r="K11" s="351"/>
      <c r="L11" s="370"/>
      <c r="M11" s="641"/>
      <c r="N11" s="641"/>
    </row>
    <row r="12" spans="1:14" x14ac:dyDescent="0.2">
      <c r="A12" s="350"/>
      <c r="B12" s="371" t="s">
        <v>7</v>
      </c>
      <c r="C12" s="350"/>
      <c r="D12" s="350"/>
      <c r="E12" s="350"/>
      <c r="F12" s="350"/>
      <c r="G12" s="350"/>
      <c r="H12" s="350"/>
      <c r="I12" s="350"/>
      <c r="J12" s="350"/>
      <c r="K12" s="351"/>
      <c r="L12" s="370"/>
      <c r="M12" s="876"/>
      <c r="N12" s="876"/>
    </row>
    <row r="13" spans="1:14" x14ac:dyDescent="0.2">
      <c r="A13" s="350"/>
      <c r="B13" s="372" t="s">
        <v>206</v>
      </c>
      <c r="C13" s="350"/>
      <c r="D13" s="373" t="s">
        <v>211</v>
      </c>
      <c r="E13" s="350"/>
      <c r="F13" s="350"/>
      <c r="G13" s="350"/>
      <c r="H13" s="359"/>
      <c r="I13" s="372" t="s">
        <v>10</v>
      </c>
      <c r="J13" s="373"/>
      <c r="K13" s="373" t="s">
        <v>753</v>
      </c>
      <c r="L13" s="374"/>
      <c r="M13" s="642"/>
      <c r="N13" s="642"/>
    </row>
    <row r="14" spans="1:14" x14ac:dyDescent="0.2">
      <c r="A14" s="350"/>
      <c r="B14" s="372" t="s">
        <v>311</v>
      </c>
      <c r="C14" s="350"/>
      <c r="D14" s="373" t="s">
        <v>754</v>
      </c>
      <c r="E14" s="350"/>
      <c r="F14" s="350"/>
      <c r="G14" s="350"/>
      <c r="H14" s="359"/>
      <c r="I14" s="372" t="s">
        <v>14</v>
      </c>
      <c r="J14" s="373"/>
      <c r="K14" s="373" t="s">
        <v>755</v>
      </c>
      <c r="L14" s="374"/>
      <c r="M14" s="642"/>
      <c r="N14" s="642"/>
    </row>
    <row r="15" spans="1:14" x14ac:dyDescent="0.2">
      <c r="A15" s="350"/>
      <c r="B15" s="372" t="s">
        <v>15</v>
      </c>
      <c r="C15" s="350"/>
      <c r="D15" s="373" t="s">
        <v>756</v>
      </c>
      <c r="E15" s="350"/>
      <c r="F15" s="350"/>
      <c r="G15" s="350"/>
      <c r="H15" s="359"/>
      <c r="I15" s="372" t="s">
        <v>17</v>
      </c>
      <c r="J15" s="373"/>
      <c r="K15" s="373" t="s">
        <v>757</v>
      </c>
      <c r="L15" s="374"/>
      <c r="M15" s="642"/>
      <c r="N15" s="642"/>
    </row>
    <row r="16" spans="1:14" x14ac:dyDescent="0.2">
      <c r="A16" s="350"/>
      <c r="B16" s="372" t="s">
        <v>205</v>
      </c>
      <c r="C16" s="350"/>
      <c r="D16" s="373" t="s">
        <v>758</v>
      </c>
      <c r="E16" s="350"/>
      <c r="F16" s="350"/>
      <c r="G16" s="350"/>
      <c r="H16" s="359"/>
      <c r="I16" s="372" t="s">
        <v>21</v>
      </c>
      <c r="J16" s="373"/>
      <c r="K16" s="373" t="s">
        <v>759</v>
      </c>
      <c r="L16" s="374"/>
      <c r="M16" s="642"/>
      <c r="N16" s="642"/>
    </row>
    <row r="17" spans="1:14" x14ac:dyDescent="0.2">
      <c r="A17" s="350"/>
      <c r="B17" s="372" t="s">
        <v>22</v>
      </c>
      <c r="C17" s="350"/>
      <c r="D17" s="373" t="s">
        <v>760</v>
      </c>
      <c r="E17" s="350"/>
      <c r="F17" s="350"/>
      <c r="G17" s="350"/>
      <c r="H17" s="359"/>
      <c r="I17" s="372" t="s">
        <v>27</v>
      </c>
      <c r="J17" s="373"/>
      <c r="K17" s="373" t="s">
        <v>761</v>
      </c>
      <c r="L17" s="374"/>
      <c r="M17" s="642"/>
      <c r="N17" s="642"/>
    </row>
    <row r="18" spans="1:14" x14ac:dyDescent="0.2">
      <c r="A18" s="350"/>
      <c r="B18" s="372" t="s">
        <v>732</v>
      </c>
      <c r="C18" s="350"/>
      <c r="D18" s="373" t="s">
        <v>762</v>
      </c>
      <c r="E18" s="350"/>
      <c r="F18" s="350"/>
      <c r="G18" s="350"/>
      <c r="H18" s="359"/>
      <c r="I18" s="372" t="s">
        <v>763</v>
      </c>
      <c r="J18" s="373"/>
      <c r="K18" s="373" t="s">
        <v>951</v>
      </c>
      <c r="L18" s="374"/>
      <c r="M18" s="642"/>
      <c r="N18" s="642"/>
    </row>
    <row r="19" spans="1:14" x14ac:dyDescent="0.2">
      <c r="A19" s="350"/>
      <c r="B19" s="372" t="s">
        <v>208</v>
      </c>
      <c r="C19" s="350"/>
      <c r="D19" s="373" t="s">
        <v>764</v>
      </c>
      <c r="E19" s="350"/>
      <c r="F19" s="350"/>
      <c r="G19" s="350"/>
      <c r="H19" s="359"/>
      <c r="I19" s="372" t="s">
        <v>29</v>
      </c>
      <c r="J19" s="373"/>
      <c r="K19" s="373" t="s">
        <v>765</v>
      </c>
      <c r="L19" s="374"/>
      <c r="M19" s="642"/>
      <c r="N19" s="642"/>
    </row>
    <row r="20" spans="1:14" x14ac:dyDescent="0.2">
      <c r="A20" s="350"/>
      <c r="B20" s="369"/>
      <c r="C20" s="369"/>
      <c r="D20" s="369"/>
      <c r="E20" s="369"/>
      <c r="F20" s="369"/>
      <c r="G20" s="369"/>
      <c r="H20" s="369"/>
      <c r="I20" s="369"/>
      <c r="J20" s="369"/>
      <c r="K20" s="377"/>
      <c r="L20" s="370"/>
      <c r="M20" s="641"/>
      <c r="N20" s="641"/>
    </row>
    <row r="21" spans="1:14" x14ac:dyDescent="0.2">
      <c r="A21" s="350"/>
      <c r="B21" s="378" t="s">
        <v>44</v>
      </c>
      <c r="C21" s="350"/>
      <c r="D21" s="350"/>
      <c r="E21" s="350"/>
      <c r="F21" s="350"/>
      <c r="G21" s="350"/>
      <c r="H21" s="350"/>
      <c r="I21" s="350"/>
      <c r="J21" s="350"/>
      <c r="K21" s="351"/>
      <c r="L21" s="351"/>
      <c r="M21" s="628"/>
      <c r="N21" s="629"/>
    </row>
    <row r="22" spans="1:14" x14ac:dyDescent="0.2">
      <c r="A22" s="350"/>
      <c r="B22" s="373" t="s">
        <v>45</v>
      </c>
      <c r="C22" s="350"/>
      <c r="D22" s="350"/>
      <c r="E22" s="350"/>
      <c r="F22" s="350"/>
      <c r="G22" s="350"/>
      <c r="H22" s="350"/>
      <c r="I22" s="350"/>
      <c r="J22" s="350"/>
      <c r="K22" s="351"/>
      <c r="L22" s="351"/>
      <c r="M22" s="628"/>
      <c r="N22" s="629"/>
    </row>
    <row r="23" spans="1:14" ht="6" customHeight="1" x14ac:dyDescent="0.2">
      <c r="A23" s="350"/>
      <c r="B23" s="373"/>
      <c r="C23" s="350"/>
      <c r="D23" s="350"/>
      <c r="E23" s="350"/>
      <c r="F23" s="350"/>
      <c r="G23" s="350"/>
      <c r="H23" s="350"/>
      <c r="I23" s="350"/>
      <c r="J23" s="350"/>
      <c r="K23" s="351"/>
      <c r="L23" s="351"/>
      <c r="M23" s="628"/>
      <c r="N23" s="629"/>
    </row>
    <row r="24" spans="1:14" ht="26.25" customHeight="1" x14ac:dyDescent="0.2">
      <c r="A24" s="350"/>
      <c r="B24" s="381" t="s">
        <v>46</v>
      </c>
      <c r="C24" s="362"/>
      <c r="D24" s="362"/>
      <c r="E24" s="362"/>
      <c r="F24" s="362"/>
      <c r="G24" s="362"/>
      <c r="H24" s="643"/>
      <c r="I24" s="721"/>
      <c r="J24" s="364" t="s">
        <v>766</v>
      </c>
      <c r="K24" s="388"/>
      <c r="L24" s="364" t="s">
        <v>47</v>
      </c>
      <c r="M24" s="722" t="s">
        <v>455</v>
      </c>
      <c r="N24" s="637" t="s">
        <v>5</v>
      </c>
    </row>
    <row r="25" spans="1:14" ht="7.5" customHeight="1" x14ac:dyDescent="0.2">
      <c r="A25" s="350"/>
      <c r="B25" s="385"/>
      <c r="C25" s="386"/>
      <c r="D25" s="386"/>
      <c r="E25" s="386"/>
      <c r="F25" s="386"/>
      <c r="G25" s="386"/>
      <c r="H25" s="461"/>
      <c r="I25" s="387"/>
      <c r="J25" s="431"/>
      <c r="K25" s="388"/>
      <c r="L25" s="387"/>
      <c r="M25" s="644"/>
      <c r="N25" s="644"/>
    </row>
    <row r="26" spans="1:14" ht="12.75" customHeight="1" x14ac:dyDescent="0.2">
      <c r="A26" s="350"/>
      <c r="B26" s="649"/>
      <c r="C26" s="350"/>
      <c r="D26" s="350"/>
      <c r="E26" s="350"/>
      <c r="F26" s="350"/>
      <c r="G26" s="350"/>
      <c r="H26" s="461"/>
      <c r="I26" s="431"/>
      <c r="J26" s="431"/>
      <c r="K26" s="388"/>
      <c r="L26" s="431"/>
      <c r="M26" s="650"/>
      <c r="N26" s="650"/>
    </row>
    <row r="27" spans="1:14" ht="12.75" customHeight="1" x14ac:dyDescent="0.2">
      <c r="A27" s="350"/>
      <c r="B27" s="372" t="s">
        <v>296</v>
      </c>
      <c r="C27" s="350"/>
      <c r="D27" s="350"/>
      <c r="E27" s="350"/>
      <c r="F27" s="350"/>
      <c r="G27" s="350"/>
      <c r="H27" s="461"/>
      <c r="I27" s="431"/>
      <c r="J27" s="431"/>
      <c r="K27" s="388"/>
      <c r="L27" s="431"/>
      <c r="M27" s="650"/>
      <c r="N27" s="650"/>
    </row>
    <row r="28" spans="1:14" ht="12.75" customHeight="1" x14ac:dyDescent="0.2">
      <c r="A28" s="350"/>
      <c r="B28" s="649"/>
      <c r="C28" s="369" t="s">
        <v>61</v>
      </c>
      <c r="D28" s="350"/>
      <c r="E28" s="350"/>
      <c r="F28" s="350"/>
      <c r="G28" s="350"/>
      <c r="H28" s="461"/>
      <c r="I28" s="431"/>
      <c r="J28" s="431"/>
      <c r="K28" s="388"/>
      <c r="L28" s="431"/>
      <c r="M28" s="650"/>
      <c r="N28" s="650"/>
    </row>
    <row r="29" spans="1:14" ht="12.75" customHeight="1" x14ac:dyDescent="0.2">
      <c r="A29" s="350"/>
      <c r="B29" s="649"/>
      <c r="C29" s="1429" t="s">
        <v>773</v>
      </c>
      <c r="D29" s="1429"/>
      <c r="E29" s="1429"/>
      <c r="F29" s="1429"/>
      <c r="G29" s="1429"/>
      <c r="H29" s="1429"/>
      <c r="I29" s="1429"/>
      <c r="J29" s="510" t="s">
        <v>51</v>
      </c>
      <c r="K29" s="388"/>
      <c r="L29" s="505"/>
      <c r="M29" s="711" t="s">
        <v>52</v>
      </c>
      <c r="N29" s="711" t="s">
        <v>52</v>
      </c>
    </row>
    <row r="30" spans="1:14" ht="12.75" customHeight="1" x14ac:dyDescent="0.2">
      <c r="A30" s="350"/>
      <c r="B30" s="649"/>
      <c r="C30" s="1429" t="s">
        <v>936</v>
      </c>
      <c r="D30" s="1429"/>
      <c r="E30" s="1429"/>
      <c r="F30" s="1429"/>
      <c r="G30" s="1429"/>
      <c r="H30" s="1429"/>
      <c r="I30" s="1429"/>
      <c r="J30" s="510" t="s">
        <v>51</v>
      </c>
      <c r="K30" s="388"/>
      <c r="L30" s="505"/>
      <c r="M30" s="711">
        <f>N30*0.8</f>
        <v>0</v>
      </c>
      <c r="N30" s="711">
        <v>0</v>
      </c>
    </row>
    <row r="31" spans="1:14" ht="12.75" customHeight="1" x14ac:dyDescent="0.2">
      <c r="A31" s="350"/>
      <c r="B31" s="649"/>
      <c r="C31" s="1429" t="s">
        <v>935</v>
      </c>
      <c r="D31" s="1429"/>
      <c r="E31" s="1429"/>
      <c r="F31" s="1429"/>
      <c r="G31" s="1429"/>
      <c r="H31" s="1429"/>
      <c r="I31" s="1429"/>
      <c r="J31" s="510" t="s">
        <v>51</v>
      </c>
      <c r="K31" s="388"/>
      <c r="L31" s="505"/>
      <c r="M31" s="711">
        <f>N31*0.8</f>
        <v>321.60000000000002</v>
      </c>
      <c r="N31" s="711">
        <v>402</v>
      </c>
    </row>
    <row r="32" spans="1:14" ht="12.75" customHeight="1" x14ac:dyDescent="0.2">
      <c r="A32" s="350"/>
      <c r="B32" s="649"/>
      <c r="C32" s="900"/>
      <c r="D32" s="900"/>
      <c r="E32" s="900"/>
      <c r="F32" s="900"/>
      <c r="G32" s="900"/>
      <c r="H32" s="900"/>
      <c r="I32" s="900"/>
      <c r="J32" s="604"/>
      <c r="K32" s="388"/>
      <c r="L32" s="502"/>
      <c r="M32" s="712"/>
      <c r="N32" s="712"/>
    </row>
    <row r="33" spans="1:14" ht="12.75" customHeight="1" x14ac:dyDescent="0.2">
      <c r="A33" s="350"/>
      <c r="B33" s="649"/>
      <c r="C33" s="1456" t="s">
        <v>65</v>
      </c>
      <c r="D33" s="1456"/>
      <c r="E33" s="1456"/>
      <c r="F33" s="1456"/>
      <c r="G33" s="1456"/>
      <c r="H33" s="1456"/>
      <c r="I33" s="1456"/>
      <c r="J33" s="604"/>
      <c r="K33" s="388"/>
      <c r="L33" s="502"/>
      <c r="M33" s="712"/>
      <c r="N33" s="712"/>
    </row>
    <row r="34" spans="1:14" ht="12.75" customHeight="1" x14ac:dyDescent="0.2">
      <c r="A34" s="350"/>
      <c r="B34" s="649"/>
      <c r="C34" s="1429" t="s">
        <v>953</v>
      </c>
      <c r="D34" s="1429"/>
      <c r="E34" s="1429"/>
      <c r="F34" s="1429"/>
      <c r="G34" s="1429"/>
      <c r="H34" s="1429"/>
      <c r="I34" s="1429"/>
      <c r="J34" s="510" t="s">
        <v>51</v>
      </c>
      <c r="K34" s="388"/>
      <c r="L34" s="505"/>
      <c r="M34" s="711" t="s">
        <v>52</v>
      </c>
      <c r="N34" s="711" t="s">
        <v>52</v>
      </c>
    </row>
    <row r="35" spans="1:14" ht="12.75" customHeight="1" x14ac:dyDescent="0.2">
      <c r="A35" s="350"/>
      <c r="B35" s="649"/>
      <c r="C35" s="350"/>
      <c r="D35" s="350"/>
      <c r="E35" s="350"/>
      <c r="F35" s="350"/>
      <c r="G35" s="350"/>
      <c r="H35" s="461"/>
      <c r="I35" s="431"/>
      <c r="J35" s="431"/>
      <c r="K35" s="388"/>
      <c r="L35" s="431"/>
      <c r="M35" s="715"/>
      <c r="N35" s="715"/>
    </row>
    <row r="36" spans="1:14" ht="12.75" customHeight="1" x14ac:dyDescent="0.2">
      <c r="A36" s="350"/>
      <c r="B36" s="649"/>
      <c r="C36" s="350"/>
      <c r="D36" s="350"/>
      <c r="E36" s="350"/>
      <c r="F36" s="350"/>
      <c r="G36" s="350"/>
      <c r="H36" s="461"/>
      <c r="I36" s="431"/>
      <c r="J36" s="431"/>
      <c r="K36" s="388"/>
      <c r="L36" s="431"/>
      <c r="M36" s="715"/>
      <c r="N36" s="715"/>
    </row>
    <row r="37" spans="1:14" x14ac:dyDescent="0.2">
      <c r="A37" s="350"/>
      <c r="B37" s="372" t="s">
        <v>48</v>
      </c>
      <c r="C37" s="350"/>
      <c r="D37" s="350"/>
      <c r="E37" s="350"/>
      <c r="F37" s="350"/>
      <c r="G37" s="350"/>
      <c r="H37" s="350"/>
      <c r="I37" s="350"/>
      <c r="J37" s="350"/>
      <c r="K37" s="351"/>
      <c r="L37" s="351"/>
      <c r="M37" s="709"/>
      <c r="N37" s="716"/>
    </row>
    <row r="38" spans="1:14" x14ac:dyDescent="0.2">
      <c r="A38" s="350"/>
      <c r="B38" s="378"/>
      <c r="C38" s="371" t="s">
        <v>767</v>
      </c>
      <c r="D38" s="350"/>
      <c r="E38" s="350"/>
      <c r="F38" s="350"/>
      <c r="G38" s="350"/>
      <c r="H38" s="894"/>
      <c r="I38" s="894"/>
      <c r="J38" s="894"/>
      <c r="K38" s="351"/>
      <c r="L38" s="351"/>
      <c r="M38" s="709"/>
      <c r="N38" s="709"/>
    </row>
    <row r="39" spans="1:14" x14ac:dyDescent="0.2">
      <c r="A39" s="350"/>
      <c r="B39" s="378"/>
      <c r="C39" s="1420" t="s">
        <v>952</v>
      </c>
      <c r="D39" s="1420"/>
      <c r="E39" s="1420"/>
      <c r="F39" s="1420"/>
      <c r="G39" s="1420"/>
      <c r="H39" s="1420"/>
      <c r="I39" s="1420"/>
      <c r="J39" s="510" t="s">
        <v>51</v>
      </c>
      <c r="K39" s="351"/>
      <c r="L39" s="496"/>
      <c r="M39" s="708" t="s">
        <v>52</v>
      </c>
      <c r="N39" s="708" t="s">
        <v>52</v>
      </c>
    </row>
    <row r="40" spans="1:14" x14ac:dyDescent="0.2">
      <c r="A40" s="350"/>
      <c r="B40" s="389"/>
      <c r="C40" s="1312" t="s">
        <v>768</v>
      </c>
      <c r="D40" s="1312"/>
      <c r="E40" s="1312"/>
      <c r="F40" s="1312"/>
      <c r="G40" s="1312"/>
      <c r="H40" s="1312"/>
      <c r="I40" s="1312"/>
      <c r="J40" s="510" t="s">
        <v>51</v>
      </c>
      <c r="K40" s="502"/>
      <c r="L40" s="505" t="s">
        <v>528</v>
      </c>
      <c r="M40" s="711">
        <f>N40*0.8</f>
        <v>600</v>
      </c>
      <c r="N40" s="711">
        <v>750</v>
      </c>
    </row>
    <row r="41" spans="1:14" x14ac:dyDescent="0.2">
      <c r="A41" s="350"/>
      <c r="B41" s="373"/>
      <c r="C41" s="665"/>
      <c r="D41" s="603"/>
      <c r="E41" s="603"/>
      <c r="F41" s="603"/>
      <c r="G41" s="603"/>
      <c r="H41" s="604"/>
      <c r="I41" s="604"/>
      <c r="J41" s="604"/>
      <c r="K41" s="502"/>
      <c r="L41" s="502"/>
      <c r="M41" s="712"/>
      <c r="N41" s="712"/>
    </row>
    <row r="42" spans="1:14" x14ac:dyDescent="0.2">
      <c r="A42" s="350"/>
      <c r="B42" s="394" t="s">
        <v>99</v>
      </c>
      <c r="C42" s="678"/>
      <c r="D42" s="678"/>
      <c r="E42" s="678"/>
      <c r="F42" s="678"/>
      <c r="G42" s="678"/>
      <c r="H42" s="678"/>
      <c r="I42" s="678"/>
      <c r="J42" s="678"/>
      <c r="K42" s="534"/>
      <c r="L42" s="534"/>
      <c r="M42" s="717"/>
      <c r="N42" s="718"/>
    </row>
    <row r="43" spans="1:14" x14ac:dyDescent="0.2">
      <c r="A43" s="350"/>
      <c r="B43" s="372"/>
      <c r="C43" s="911" t="s">
        <v>947</v>
      </c>
      <c r="D43" s="515"/>
      <c r="E43" s="515"/>
      <c r="F43" s="515"/>
      <c r="G43" s="515"/>
      <c r="H43" s="515"/>
      <c r="I43" s="912"/>
      <c r="J43" s="510" t="s">
        <v>51</v>
      </c>
      <c r="K43" s="502"/>
      <c r="L43" s="505">
        <v>634662</v>
      </c>
      <c r="M43" s="711">
        <f>N43*0.8</f>
        <v>70.400000000000006</v>
      </c>
      <c r="N43" s="913">
        <v>88</v>
      </c>
    </row>
    <row r="44" spans="1:14" x14ac:dyDescent="0.2">
      <c r="A44" s="350"/>
      <c r="B44" s="373"/>
      <c r="C44" s="1312" t="s">
        <v>769</v>
      </c>
      <c r="D44" s="1312"/>
      <c r="E44" s="1312"/>
      <c r="F44" s="1312"/>
      <c r="G44" s="1312"/>
      <c r="H44" s="1312"/>
      <c r="I44" s="1312"/>
      <c r="J44" s="510" t="s">
        <v>51</v>
      </c>
      <c r="K44" s="502"/>
      <c r="L44" s="505">
        <v>629603</v>
      </c>
      <c r="M44" s="711">
        <f>N44*0.8</f>
        <v>128</v>
      </c>
      <c r="N44" s="711">
        <v>160</v>
      </c>
    </row>
    <row r="45" spans="1:14" x14ac:dyDescent="0.2">
      <c r="A45" s="350"/>
      <c r="B45" s="373"/>
      <c r="C45" s="1426" t="s">
        <v>219</v>
      </c>
      <c r="D45" s="1426"/>
      <c r="E45" s="1426"/>
      <c r="F45" s="1426"/>
      <c r="G45" s="1426"/>
      <c r="H45" s="1426"/>
      <c r="I45" s="1426"/>
      <c r="J45" s="510" t="s">
        <v>51</v>
      </c>
      <c r="K45" s="502"/>
      <c r="L45" s="505">
        <v>631703</v>
      </c>
      <c r="M45" s="711">
        <f>N45*0.8</f>
        <v>604.80000000000007</v>
      </c>
      <c r="N45" s="711">
        <v>756</v>
      </c>
    </row>
    <row r="46" spans="1:14" x14ac:dyDescent="0.2">
      <c r="A46" s="350"/>
      <c r="B46" s="373"/>
      <c r="C46" s="889" t="s">
        <v>948</v>
      </c>
      <c r="D46" s="897"/>
      <c r="E46" s="897"/>
      <c r="F46" s="897"/>
      <c r="G46" s="897"/>
      <c r="H46" s="897"/>
      <c r="I46" s="898"/>
      <c r="J46" s="510" t="s">
        <v>51</v>
      </c>
      <c r="K46" s="502"/>
      <c r="L46" s="505">
        <v>627956</v>
      </c>
      <c r="M46" s="711">
        <f>N46*0.8</f>
        <v>78.400000000000006</v>
      </c>
      <c r="N46" s="711">
        <v>98</v>
      </c>
    </row>
    <row r="47" spans="1:14" x14ac:dyDescent="0.2">
      <c r="A47" s="350"/>
      <c r="B47" s="389"/>
      <c r="C47" s="1458" t="s">
        <v>775</v>
      </c>
      <c r="D47" s="1458"/>
      <c r="E47" s="1458"/>
      <c r="F47" s="1458"/>
      <c r="G47" s="1458"/>
      <c r="H47" s="1458"/>
      <c r="I47" s="1458"/>
      <c r="J47" s="510" t="s">
        <v>51</v>
      </c>
      <c r="K47" s="502"/>
      <c r="L47" s="505" t="s">
        <v>937</v>
      </c>
      <c r="M47" s="711">
        <f t="shared" ref="M47:M48" si="0">N47*0.8</f>
        <v>308.8</v>
      </c>
      <c r="N47" s="711">
        <v>386</v>
      </c>
    </row>
    <row r="48" spans="1:14" x14ac:dyDescent="0.2">
      <c r="A48" s="350"/>
      <c r="B48" s="389"/>
      <c r="C48" s="910" t="s">
        <v>945</v>
      </c>
      <c r="D48" s="897"/>
      <c r="E48" s="897"/>
      <c r="F48" s="897"/>
      <c r="G48" s="897"/>
      <c r="H48" s="897"/>
      <c r="I48" s="898"/>
      <c r="J48" s="510" t="s">
        <v>51</v>
      </c>
      <c r="K48" s="502"/>
      <c r="L48" s="505" t="s">
        <v>946</v>
      </c>
      <c r="M48" s="711">
        <f t="shared" si="0"/>
        <v>428.8</v>
      </c>
      <c r="N48" s="711">
        <v>536</v>
      </c>
    </row>
    <row r="49" spans="1:14" x14ac:dyDescent="0.2">
      <c r="A49" s="350"/>
      <c r="B49" s="389"/>
      <c r="C49" s="1457" t="s">
        <v>776</v>
      </c>
      <c r="D49" s="1457"/>
      <c r="E49" s="1457"/>
      <c r="F49" s="1457"/>
      <c r="G49" s="1457"/>
      <c r="H49" s="1457"/>
      <c r="I49" s="1457"/>
      <c r="J49" s="510" t="s">
        <v>51</v>
      </c>
      <c r="K49" s="502"/>
      <c r="L49" s="505" t="s">
        <v>528</v>
      </c>
      <c r="M49" s="711" t="s">
        <v>52</v>
      </c>
      <c r="N49" s="711" t="s">
        <v>52</v>
      </c>
    </row>
    <row r="50" spans="1:14" x14ac:dyDescent="0.2">
      <c r="A50" s="350"/>
      <c r="B50" s="389"/>
      <c r="C50" s="1366" t="s">
        <v>928</v>
      </c>
      <c r="D50" s="1388"/>
      <c r="E50" s="1388"/>
      <c r="F50" s="1388"/>
      <c r="G50" s="1388"/>
      <c r="H50" s="1388"/>
      <c r="I50" s="1389"/>
      <c r="J50" s="510" t="s">
        <v>51</v>
      </c>
      <c r="K50" s="502"/>
      <c r="L50" s="505" t="s">
        <v>939</v>
      </c>
      <c r="M50" s="711">
        <v>0</v>
      </c>
      <c r="N50" s="711">
        <v>0</v>
      </c>
    </row>
    <row r="51" spans="1:14" x14ac:dyDescent="0.2">
      <c r="A51" s="350"/>
      <c r="B51" s="389"/>
      <c r="C51" s="1312" t="s">
        <v>770</v>
      </c>
      <c r="D51" s="1312"/>
      <c r="E51" s="1312"/>
      <c r="F51" s="1312"/>
      <c r="G51" s="1312"/>
      <c r="H51" s="1312"/>
      <c r="I51" s="1312"/>
      <c r="J51" s="510" t="s">
        <v>51</v>
      </c>
      <c r="K51" s="502"/>
      <c r="L51" s="505" t="s">
        <v>943</v>
      </c>
      <c r="M51" s="711">
        <f>N51*0.8</f>
        <v>47.2</v>
      </c>
      <c r="N51" s="711">
        <v>59</v>
      </c>
    </row>
    <row r="52" spans="1:14" x14ac:dyDescent="0.2">
      <c r="A52" s="350"/>
      <c r="B52" s="389"/>
      <c r="C52" s="1312" t="s">
        <v>92</v>
      </c>
      <c r="D52" s="1312"/>
      <c r="E52" s="1312"/>
      <c r="F52" s="1312"/>
      <c r="G52" s="1312"/>
      <c r="H52" s="1312"/>
      <c r="I52" s="1312"/>
      <c r="J52" s="510" t="s">
        <v>51</v>
      </c>
      <c r="K52" s="502"/>
      <c r="L52" s="505"/>
      <c r="M52" s="708" t="s">
        <v>52</v>
      </c>
      <c r="N52" s="708" t="s">
        <v>52</v>
      </c>
    </row>
    <row r="53" spans="1:14" x14ac:dyDescent="0.2">
      <c r="A53" s="350"/>
      <c r="B53" s="389"/>
      <c r="C53" s="1312" t="s">
        <v>226</v>
      </c>
      <c r="D53" s="1312"/>
      <c r="E53" s="1312"/>
      <c r="F53" s="1312"/>
      <c r="G53" s="1312"/>
      <c r="H53" s="1312"/>
      <c r="I53" s="1312"/>
      <c r="J53" s="510" t="s">
        <v>51</v>
      </c>
      <c r="K53" s="502"/>
      <c r="L53" s="505"/>
      <c r="M53" s="708" t="s">
        <v>52</v>
      </c>
      <c r="N53" s="708" t="s">
        <v>52</v>
      </c>
    </row>
    <row r="54" spans="1:14" x14ac:dyDescent="0.2">
      <c r="A54" s="350"/>
      <c r="B54" s="389"/>
      <c r="C54" s="1312" t="s">
        <v>224</v>
      </c>
      <c r="D54" s="1312"/>
      <c r="E54" s="1312"/>
      <c r="F54" s="1312"/>
      <c r="G54" s="1312"/>
      <c r="H54" s="1312"/>
      <c r="I54" s="1312"/>
      <c r="J54" s="510" t="s">
        <v>51</v>
      </c>
      <c r="K54" s="502"/>
      <c r="L54" s="505">
        <v>628967</v>
      </c>
      <c r="M54" s="711">
        <f>N54*0.8</f>
        <v>118.4</v>
      </c>
      <c r="N54" s="711">
        <v>148</v>
      </c>
    </row>
    <row r="55" spans="1:14" ht="13.2" thickBot="1" x14ac:dyDescent="0.25">
      <c r="A55" s="350"/>
      <c r="B55" s="389"/>
      <c r="C55" s="1424" t="s">
        <v>771</v>
      </c>
      <c r="D55" s="1368"/>
      <c r="E55" s="1368"/>
      <c r="F55" s="1368"/>
      <c r="G55" s="1368"/>
      <c r="H55" s="1368"/>
      <c r="I55" s="1425"/>
      <c r="J55" s="510" t="s">
        <v>51</v>
      </c>
      <c r="K55" s="502"/>
      <c r="L55" s="621" t="s">
        <v>938</v>
      </c>
      <c r="M55" s="711">
        <f>N55*0.8</f>
        <v>107.2</v>
      </c>
      <c r="N55" s="711">
        <v>134</v>
      </c>
    </row>
    <row r="56" spans="1:14" ht="13.2" thickBot="1" x14ac:dyDescent="0.25">
      <c r="A56" s="350"/>
      <c r="B56" s="389"/>
      <c r="C56" s="907" t="s">
        <v>223</v>
      </c>
      <c r="D56" s="889"/>
      <c r="E56" s="897"/>
      <c r="F56" s="897"/>
      <c r="G56" s="897"/>
      <c r="H56" s="897"/>
      <c r="I56" s="898"/>
      <c r="J56" s="514" t="s">
        <v>51</v>
      </c>
      <c r="K56" s="502"/>
      <c r="L56" s="896"/>
      <c r="M56" s="908" t="s">
        <v>52</v>
      </c>
      <c r="N56" s="909" t="s">
        <v>52</v>
      </c>
    </row>
    <row r="57" spans="1:14" x14ac:dyDescent="0.2">
      <c r="A57" s="350"/>
      <c r="B57" s="389"/>
      <c r="C57" s="602"/>
      <c r="D57" s="603"/>
      <c r="E57" s="603"/>
      <c r="F57" s="603"/>
      <c r="G57" s="603"/>
      <c r="H57" s="604"/>
      <c r="I57" s="604"/>
      <c r="J57" s="604"/>
      <c r="K57" s="502"/>
      <c r="L57" s="502"/>
      <c r="M57" s="712"/>
      <c r="N57" s="712"/>
    </row>
    <row r="58" spans="1:14" x14ac:dyDescent="0.2">
      <c r="A58" s="350"/>
      <c r="B58" s="394" t="s">
        <v>317</v>
      </c>
      <c r="C58" s="678"/>
      <c r="D58" s="678"/>
      <c r="E58" s="678"/>
      <c r="F58" s="678"/>
      <c r="G58" s="678"/>
      <c r="H58" s="678"/>
      <c r="I58" s="678"/>
      <c r="J58" s="678"/>
      <c r="K58" s="534"/>
      <c r="L58" s="534"/>
      <c r="M58" s="717"/>
      <c r="N58" s="718"/>
    </row>
    <row r="59" spans="1:14" x14ac:dyDescent="0.2">
      <c r="A59" s="350"/>
      <c r="B59" s="389"/>
      <c r="C59" s="1312" t="s">
        <v>238</v>
      </c>
      <c r="D59" s="1312"/>
      <c r="E59" s="1312"/>
      <c r="F59" s="1312"/>
      <c r="G59" s="1312"/>
      <c r="H59" s="1312"/>
      <c r="I59" s="1312"/>
      <c r="J59" s="510" t="s">
        <v>51</v>
      </c>
      <c r="K59" s="502"/>
      <c r="L59" s="505" t="s">
        <v>216</v>
      </c>
      <c r="M59" s="711">
        <f>N59*0.8</f>
        <v>111.2</v>
      </c>
      <c r="N59" s="711">
        <v>139</v>
      </c>
    </row>
    <row r="60" spans="1:14" x14ac:dyDescent="0.2">
      <c r="A60" s="350"/>
      <c r="B60" s="373"/>
      <c r="C60" s="1312" t="s">
        <v>376</v>
      </c>
      <c r="D60" s="1312"/>
      <c r="E60" s="1312"/>
      <c r="F60" s="1312"/>
      <c r="G60" s="1312"/>
      <c r="H60" s="1312"/>
      <c r="I60" s="1312"/>
      <c r="J60" s="510" t="s">
        <v>51</v>
      </c>
      <c r="K60" s="502"/>
      <c r="L60" s="505" t="s">
        <v>217</v>
      </c>
      <c r="M60" s="711">
        <f>N60*0.8</f>
        <v>136</v>
      </c>
      <c r="N60" s="711">
        <v>170</v>
      </c>
    </row>
    <row r="61" spans="1:14" x14ac:dyDescent="0.2">
      <c r="A61" s="350"/>
      <c r="B61" s="373"/>
      <c r="C61" s="602"/>
      <c r="D61" s="603"/>
      <c r="E61" s="666"/>
      <c r="F61" s="603"/>
      <c r="G61" s="603"/>
      <c r="H61" s="603"/>
      <c r="I61" s="604"/>
      <c r="J61" s="604"/>
      <c r="K61" s="502"/>
      <c r="L61" s="659"/>
      <c r="M61" s="712"/>
      <c r="N61" s="712"/>
    </row>
    <row r="62" spans="1:14" x14ac:dyDescent="0.2">
      <c r="A62" s="350"/>
      <c r="B62" s="394" t="s">
        <v>81</v>
      </c>
      <c r="C62" s="678"/>
      <c r="D62" s="678"/>
      <c r="E62" s="678"/>
      <c r="F62" s="678"/>
      <c r="G62" s="678"/>
      <c r="H62" s="678"/>
      <c r="I62" s="678"/>
      <c r="J62" s="678"/>
      <c r="K62" s="534"/>
      <c r="L62" s="534"/>
      <c r="M62" s="717"/>
      <c r="N62" s="718"/>
    </row>
    <row r="63" spans="1:14" x14ac:dyDescent="0.2">
      <c r="A63" s="350"/>
      <c r="B63" s="372"/>
      <c r="C63" s="914" t="s">
        <v>949</v>
      </c>
      <c r="D63" s="678"/>
      <c r="E63" s="678"/>
      <c r="F63" s="678"/>
      <c r="G63" s="678"/>
      <c r="H63" s="678"/>
      <c r="I63" s="915"/>
      <c r="J63" s="510" t="s">
        <v>51</v>
      </c>
      <c r="K63" s="502"/>
      <c r="L63" s="505">
        <v>632712</v>
      </c>
      <c r="M63" s="711">
        <f t="shared" ref="M63" si="1">N63*0.8</f>
        <v>329.6</v>
      </c>
      <c r="N63" s="718">
        <v>412</v>
      </c>
    </row>
    <row r="64" spans="1:14" x14ac:dyDescent="0.2">
      <c r="A64" s="350"/>
      <c r="B64" s="389"/>
      <c r="C64" s="1312" t="s">
        <v>772</v>
      </c>
      <c r="D64" s="1312"/>
      <c r="E64" s="1312"/>
      <c r="F64" s="1312"/>
      <c r="G64" s="1312"/>
      <c r="H64" s="1312"/>
      <c r="I64" s="1312"/>
      <c r="J64" s="510" t="s">
        <v>51</v>
      </c>
      <c r="K64" s="502"/>
      <c r="L64" s="505" t="s">
        <v>950</v>
      </c>
      <c r="M64" s="711">
        <f>N64*0.8</f>
        <v>586.4</v>
      </c>
      <c r="N64" s="711">
        <v>733</v>
      </c>
    </row>
    <row r="65" spans="1:14" x14ac:dyDescent="0.2">
      <c r="A65" s="350"/>
      <c r="B65" s="392"/>
      <c r="C65" s="655"/>
      <c r="D65" s="392"/>
      <c r="E65" s="392"/>
      <c r="F65" s="392"/>
      <c r="G65" s="392"/>
      <c r="H65" s="392"/>
      <c r="I65" s="392"/>
      <c r="J65" s="392"/>
      <c r="K65" s="393"/>
      <c r="L65" s="393"/>
      <c r="M65" s="719"/>
      <c r="N65" s="720"/>
    </row>
    <row r="66" spans="1:14" x14ac:dyDescent="0.2">
      <c r="A66" s="350"/>
      <c r="B66" s="350"/>
      <c r="C66" s="389"/>
      <c r="D66" s="350"/>
      <c r="E66" s="350"/>
      <c r="F66" s="350"/>
      <c r="G66" s="350"/>
      <c r="H66" s="350"/>
      <c r="I66" s="350"/>
      <c r="J66" s="350"/>
      <c r="K66" s="351"/>
      <c r="L66" s="351"/>
      <c r="M66" s="628"/>
      <c r="N66" s="629"/>
    </row>
    <row r="67" spans="1:14" ht="26.25" customHeight="1" x14ac:dyDescent="0.2">
      <c r="A67" s="350"/>
      <c r="B67" s="381" t="s">
        <v>399</v>
      </c>
      <c r="C67" s="362"/>
      <c r="D67" s="362"/>
      <c r="E67" s="362"/>
      <c r="F67" s="362"/>
      <c r="G67" s="362"/>
      <c r="H67" s="643"/>
      <c r="I67" s="699"/>
      <c r="J67" s="364" t="s">
        <v>766</v>
      </c>
      <c r="K67" s="700"/>
      <c r="L67" s="364" t="s">
        <v>47</v>
      </c>
      <c r="M67" s="637" t="s">
        <v>455</v>
      </c>
      <c r="N67" s="637" t="s">
        <v>5</v>
      </c>
    </row>
    <row r="68" spans="1:14" x14ac:dyDescent="0.2">
      <c r="A68" s="350"/>
      <c r="B68" s="882" t="s">
        <v>720</v>
      </c>
      <c r="C68" s="359"/>
      <c r="D68" s="359"/>
      <c r="E68" s="359"/>
      <c r="F68" s="359"/>
      <c r="G68" s="359"/>
      <c r="H68" s="457"/>
      <c r="I68" s="455"/>
      <c r="J68" s="455"/>
      <c r="K68" s="456"/>
      <c r="L68" s="456"/>
      <c r="M68" s="633"/>
      <c r="N68" s="657"/>
    </row>
    <row r="69" spans="1:14" x14ac:dyDescent="0.2">
      <c r="A69" s="350"/>
      <c r="B69" s="359"/>
      <c r="C69" s="1429" t="s">
        <v>898</v>
      </c>
      <c r="D69" s="1429"/>
      <c r="E69" s="1429"/>
      <c r="F69" s="1429"/>
      <c r="G69" s="1429"/>
      <c r="H69" s="1429"/>
      <c r="I69" s="1430"/>
      <c r="J69" s="510" t="s">
        <v>51</v>
      </c>
      <c r="K69" s="456"/>
      <c r="L69" s="496">
        <v>3245</v>
      </c>
      <c r="M69" s="711">
        <f t="shared" ref="M69:M82" si="2">N69*0.8</f>
        <v>3024</v>
      </c>
      <c r="N69" s="687">
        <v>3780</v>
      </c>
    </row>
    <row r="70" spans="1:14" x14ac:dyDescent="0.2">
      <c r="A70" s="350"/>
      <c r="B70" s="453"/>
      <c r="C70" s="1429" t="s">
        <v>899</v>
      </c>
      <c r="D70" s="1429"/>
      <c r="E70" s="1429"/>
      <c r="F70" s="1429"/>
      <c r="G70" s="1429"/>
      <c r="H70" s="1429"/>
      <c r="I70" s="1430"/>
      <c r="J70" s="510" t="s">
        <v>51</v>
      </c>
      <c r="K70" s="456"/>
      <c r="L70" s="496">
        <v>4813</v>
      </c>
      <c r="M70" s="711">
        <f t="shared" si="2"/>
        <v>684</v>
      </c>
      <c r="N70" s="687">
        <v>855</v>
      </c>
    </row>
    <row r="71" spans="1:14" x14ac:dyDescent="0.2">
      <c r="A71" s="350"/>
      <c r="B71" s="453"/>
      <c r="C71" s="1429" t="s">
        <v>900</v>
      </c>
      <c r="D71" s="1429"/>
      <c r="E71" s="1429"/>
      <c r="F71" s="1429"/>
      <c r="G71" s="1429"/>
      <c r="H71" s="1429"/>
      <c r="I71" s="1430"/>
      <c r="J71" s="510" t="s">
        <v>51</v>
      </c>
      <c r="K71" s="456"/>
      <c r="L71" s="496">
        <v>4424</v>
      </c>
      <c r="M71" s="711">
        <f t="shared" si="2"/>
        <v>842.40000000000009</v>
      </c>
      <c r="N71" s="687">
        <v>1053</v>
      </c>
    </row>
    <row r="72" spans="1:14" x14ac:dyDescent="0.2">
      <c r="A72" s="350"/>
      <c r="B72" s="453"/>
      <c r="C72" s="899" t="s">
        <v>954</v>
      </c>
      <c r="D72" s="899"/>
      <c r="E72" s="899"/>
      <c r="F72" s="899"/>
      <c r="G72" s="899"/>
      <c r="H72" s="899"/>
      <c r="I72" s="899"/>
      <c r="J72" s="510" t="s">
        <v>51</v>
      </c>
      <c r="K72" s="456"/>
      <c r="L72" s="496">
        <v>4820</v>
      </c>
      <c r="M72" s="711">
        <f t="shared" si="2"/>
        <v>324</v>
      </c>
      <c r="N72" s="687">
        <v>405</v>
      </c>
    </row>
    <row r="73" spans="1:14" x14ac:dyDescent="0.2">
      <c r="A73" s="350"/>
      <c r="B73" s="453"/>
      <c r="C73" s="899" t="s">
        <v>955</v>
      </c>
      <c r="D73" s="899"/>
      <c r="E73" s="899"/>
      <c r="F73" s="899"/>
      <c r="G73" s="899"/>
      <c r="H73" s="899"/>
      <c r="I73" s="899"/>
      <c r="J73" s="510" t="s">
        <v>51</v>
      </c>
      <c r="K73" s="456"/>
      <c r="L73" s="496">
        <v>4097</v>
      </c>
      <c r="M73" s="711">
        <f t="shared" si="2"/>
        <v>252</v>
      </c>
      <c r="N73" s="687">
        <v>315</v>
      </c>
    </row>
    <row r="74" spans="1:14" x14ac:dyDescent="0.2">
      <c r="A74" s="350"/>
      <c r="B74" s="453"/>
      <c r="C74" s="899" t="s">
        <v>956</v>
      </c>
      <c r="D74" s="899"/>
      <c r="E74" s="899"/>
      <c r="F74" s="899"/>
      <c r="G74" s="899"/>
      <c r="H74" s="899"/>
      <c r="I74" s="899"/>
      <c r="J74" s="510" t="s">
        <v>51</v>
      </c>
      <c r="K74" s="456"/>
      <c r="L74" s="496">
        <v>4524</v>
      </c>
      <c r="M74" s="711">
        <f t="shared" si="2"/>
        <v>410.40000000000003</v>
      </c>
      <c r="N74" s="687">
        <v>513</v>
      </c>
    </row>
    <row r="75" spans="1:14" x14ac:dyDescent="0.2">
      <c r="A75" s="350"/>
      <c r="B75" s="453"/>
      <c r="C75" s="899" t="s">
        <v>957</v>
      </c>
      <c r="D75" s="899"/>
      <c r="E75" s="899"/>
      <c r="F75" s="899"/>
      <c r="G75" s="899"/>
      <c r="H75" s="899"/>
      <c r="I75" s="899"/>
      <c r="J75" s="510" t="s">
        <v>51</v>
      </c>
      <c r="K75" s="456"/>
      <c r="L75" s="496">
        <v>4788</v>
      </c>
      <c r="M75" s="711">
        <f t="shared" si="2"/>
        <v>860.80000000000007</v>
      </c>
      <c r="N75" s="687">
        <v>1076</v>
      </c>
    </row>
    <row r="76" spans="1:14" x14ac:dyDescent="0.2">
      <c r="A76" s="350"/>
      <c r="B76" s="453"/>
      <c r="C76" s="899" t="s">
        <v>960</v>
      </c>
      <c r="D76" s="899"/>
      <c r="E76" s="899"/>
      <c r="F76" s="899"/>
      <c r="G76" s="899"/>
      <c r="H76" s="899"/>
      <c r="I76" s="899"/>
      <c r="J76" s="510" t="s">
        <v>51</v>
      </c>
      <c r="K76" s="456"/>
      <c r="L76" s="496">
        <v>3406</v>
      </c>
      <c r="M76" s="711">
        <f t="shared" si="2"/>
        <v>252</v>
      </c>
      <c r="N76" s="687">
        <v>315</v>
      </c>
    </row>
    <row r="77" spans="1:14" x14ac:dyDescent="0.2">
      <c r="A77" s="350"/>
      <c r="B77" s="453"/>
      <c r="C77" s="899" t="s">
        <v>958</v>
      </c>
      <c r="D77" s="899"/>
      <c r="E77" s="899"/>
      <c r="F77" s="899"/>
      <c r="G77" s="899"/>
      <c r="H77" s="899"/>
      <c r="I77" s="899"/>
      <c r="J77" s="510" t="s">
        <v>51</v>
      </c>
      <c r="K77" s="456"/>
      <c r="L77" s="496">
        <v>4839</v>
      </c>
      <c r="M77" s="711">
        <f t="shared" si="2"/>
        <v>999.2</v>
      </c>
      <c r="N77" s="687">
        <v>1249</v>
      </c>
    </row>
    <row r="78" spans="1:14" x14ac:dyDescent="0.2">
      <c r="A78" s="350"/>
      <c r="B78" s="453"/>
      <c r="C78" s="899" t="s">
        <v>959</v>
      </c>
      <c r="D78" s="899"/>
      <c r="E78" s="899"/>
      <c r="F78" s="899"/>
      <c r="G78" s="899"/>
      <c r="H78" s="899"/>
      <c r="I78" s="899"/>
      <c r="J78" s="510" t="s">
        <v>51</v>
      </c>
      <c r="K78" s="456"/>
      <c r="L78" s="496">
        <v>4216</v>
      </c>
      <c r="M78" s="711">
        <f t="shared" si="2"/>
        <v>640.80000000000007</v>
      </c>
      <c r="N78" s="687">
        <v>801</v>
      </c>
    </row>
    <row r="79" spans="1:14" x14ac:dyDescent="0.2">
      <c r="A79" s="350"/>
      <c r="B79" s="453"/>
      <c r="C79" s="899" t="s">
        <v>961</v>
      </c>
      <c r="D79" s="899"/>
      <c r="E79" s="899"/>
      <c r="F79" s="899"/>
      <c r="G79" s="899"/>
      <c r="H79" s="899"/>
      <c r="I79" s="899"/>
      <c r="J79" s="510" t="s">
        <v>51</v>
      </c>
      <c r="K79" s="456"/>
      <c r="L79" s="496">
        <v>4916</v>
      </c>
      <c r="M79" s="711">
        <f t="shared" si="2"/>
        <v>492.8</v>
      </c>
      <c r="N79" s="687">
        <v>616</v>
      </c>
    </row>
    <row r="80" spans="1:14" x14ac:dyDescent="0.2">
      <c r="A80" s="350"/>
      <c r="B80" s="453"/>
      <c r="C80" s="899" t="s">
        <v>962</v>
      </c>
      <c r="D80" s="899"/>
      <c r="E80" s="899"/>
      <c r="F80" s="899"/>
      <c r="G80" s="899"/>
      <c r="H80" s="899"/>
      <c r="I80" s="899"/>
      <c r="J80" s="510" t="s">
        <v>51</v>
      </c>
      <c r="K80" s="456"/>
      <c r="L80" s="496">
        <v>3207</v>
      </c>
      <c r="M80" s="711">
        <f t="shared" si="2"/>
        <v>639.20000000000005</v>
      </c>
      <c r="N80" s="687">
        <v>799</v>
      </c>
    </row>
    <row r="81" spans="1:14" x14ac:dyDescent="0.2">
      <c r="A81" s="350"/>
      <c r="B81" s="453"/>
      <c r="C81" s="899" t="s">
        <v>963</v>
      </c>
      <c r="D81" s="899"/>
      <c r="E81" s="899"/>
      <c r="F81" s="899"/>
      <c r="G81" s="899"/>
      <c r="H81" s="899"/>
      <c r="I81" s="899"/>
      <c r="J81" s="510" t="s">
        <v>51</v>
      </c>
      <c r="K81" s="456"/>
      <c r="L81" s="496">
        <v>3216</v>
      </c>
      <c r="M81" s="711">
        <f t="shared" si="2"/>
        <v>79.2</v>
      </c>
      <c r="N81" s="687">
        <v>99</v>
      </c>
    </row>
    <row r="82" spans="1:14" x14ac:dyDescent="0.2">
      <c r="A82" s="350"/>
      <c r="B82" s="453"/>
      <c r="C82" s="899" t="s">
        <v>964</v>
      </c>
      <c r="D82" s="899"/>
      <c r="E82" s="899"/>
      <c r="F82" s="899"/>
      <c r="G82" s="899"/>
      <c r="H82" s="899"/>
      <c r="I82" s="899"/>
      <c r="J82" s="510" t="s">
        <v>51</v>
      </c>
      <c r="K82" s="456"/>
      <c r="L82" s="496">
        <v>3721</v>
      </c>
      <c r="M82" s="711">
        <f t="shared" si="2"/>
        <v>684</v>
      </c>
      <c r="N82" s="687">
        <v>855</v>
      </c>
    </row>
    <row r="83" spans="1:14" ht="12" customHeight="1" x14ac:dyDescent="0.2">
      <c r="A83" s="350"/>
      <c r="B83" s="359"/>
      <c r="C83" s="359"/>
      <c r="D83" s="359"/>
      <c r="E83" s="359"/>
      <c r="F83" s="359"/>
      <c r="G83" s="359"/>
      <c r="H83" s="457"/>
      <c r="I83" s="455"/>
      <c r="J83" s="455"/>
      <c r="K83" s="456"/>
      <c r="L83" s="456"/>
      <c r="M83" s="633"/>
      <c r="N83" s="657"/>
    </row>
    <row r="84" spans="1:14" x14ac:dyDescent="0.2">
      <c r="A84" s="350"/>
      <c r="B84" s="453" t="s">
        <v>662</v>
      </c>
      <c r="C84" s="454"/>
      <c r="D84" s="900"/>
      <c r="E84" s="900"/>
      <c r="F84" s="900"/>
      <c r="G84" s="900"/>
      <c r="H84" s="457"/>
      <c r="I84" s="455"/>
      <c r="J84" s="455"/>
      <c r="K84" s="456"/>
      <c r="L84" s="456"/>
      <c r="M84" s="633"/>
      <c r="N84" s="657"/>
    </row>
    <row r="85" spans="1:14" x14ac:dyDescent="0.2">
      <c r="A85" s="350"/>
      <c r="B85" s="453" t="s">
        <v>452</v>
      </c>
      <c r="C85" s="900"/>
      <c r="D85" s="900"/>
      <c r="E85" s="900"/>
      <c r="F85" s="900"/>
      <c r="G85" s="900"/>
      <c r="H85" s="457"/>
      <c r="I85" s="455"/>
      <c r="J85" s="455"/>
      <c r="K85" s="456"/>
      <c r="L85" s="456"/>
      <c r="M85" s="633"/>
      <c r="N85" s="657"/>
    </row>
    <row r="86" spans="1:14" x14ac:dyDescent="0.2">
      <c r="A86" s="350"/>
      <c r="B86" s="453"/>
      <c r="C86" s="454"/>
      <c r="D86" s="457"/>
      <c r="E86" s="457"/>
      <c r="F86" s="457"/>
      <c r="G86" s="457"/>
      <c r="H86" s="457"/>
      <c r="I86" s="455"/>
      <c r="J86" s="455"/>
      <c r="K86" s="456"/>
      <c r="L86" s="456"/>
      <c r="M86" s="633"/>
      <c r="N86" s="657"/>
    </row>
    <row r="87" spans="1:14" ht="13.8" x14ac:dyDescent="0.25">
      <c r="A87" s="350"/>
      <c r="C87" s="458" t="s">
        <v>741</v>
      </c>
      <c r="D87" s="457"/>
      <c r="E87" s="457"/>
      <c r="F87" s="457"/>
      <c r="G87" s="457"/>
      <c r="H87" s="457"/>
      <c r="I87" s="455"/>
      <c r="J87" s="455"/>
      <c r="K87" s="456"/>
      <c r="L87" s="456"/>
      <c r="M87" s="633"/>
      <c r="N87" s="657"/>
    </row>
    <row r="88" spans="1:14" x14ac:dyDescent="0.2">
      <c r="A88" s="350"/>
      <c r="B88" s="453"/>
      <c r="C88" s="454"/>
      <c r="D88" s="457"/>
      <c r="E88" s="457"/>
      <c r="F88" s="457"/>
      <c r="G88" s="457"/>
      <c r="H88" s="457"/>
      <c r="I88" s="455"/>
      <c r="J88" s="455"/>
      <c r="K88" s="456"/>
      <c r="L88" s="456"/>
      <c r="M88" s="633"/>
      <c r="N88" s="657"/>
    </row>
    <row r="89" spans="1:14" x14ac:dyDescent="0.2">
      <c r="A89" s="350"/>
      <c r="B89" s="453" t="s">
        <v>742</v>
      </c>
      <c r="C89" s="454"/>
      <c r="D89" s="457"/>
      <c r="E89" s="457"/>
      <c r="F89" s="457"/>
      <c r="G89" s="457"/>
      <c r="H89" s="455"/>
      <c r="I89" s="455"/>
      <c r="J89" s="455"/>
      <c r="K89" s="456"/>
      <c r="L89" s="456"/>
      <c r="M89" s="633"/>
      <c r="N89" s="657"/>
    </row>
    <row r="90" spans="1:14" x14ac:dyDescent="0.2">
      <c r="A90" s="350"/>
      <c r="B90" s="453"/>
      <c r="C90" s="454"/>
      <c r="D90" s="457"/>
      <c r="E90" s="457"/>
      <c r="F90" s="457"/>
      <c r="G90" s="457"/>
      <c r="H90" s="455"/>
      <c r="I90" s="455"/>
      <c r="J90" s="455"/>
      <c r="K90" s="456"/>
      <c r="L90" s="456"/>
      <c r="M90" s="633"/>
      <c r="N90" s="657"/>
    </row>
    <row r="91" spans="1:14" x14ac:dyDescent="0.2">
      <c r="A91" s="350"/>
      <c r="B91" s="359"/>
      <c r="C91" s="359"/>
      <c r="D91" s="359"/>
      <c r="E91" s="359"/>
      <c r="F91" s="359"/>
      <c r="G91" s="359"/>
      <c r="H91" s="359"/>
      <c r="I91" s="359"/>
      <c r="J91" s="359"/>
      <c r="K91" s="357"/>
      <c r="L91" s="357"/>
      <c r="M91" s="633"/>
      <c r="N91" s="657"/>
    </row>
    <row r="92" spans="1:14" x14ac:dyDescent="0.2">
      <c r="A92" s="350"/>
      <c r="B92" s="359"/>
      <c r="C92" s="359"/>
      <c r="D92" s="359"/>
      <c r="E92" s="359"/>
      <c r="F92" s="359"/>
      <c r="G92" s="359"/>
      <c r="H92" s="359"/>
      <c r="I92" s="359"/>
      <c r="J92" s="359"/>
      <c r="K92" s="357"/>
      <c r="L92" s="357"/>
      <c r="M92" s="633"/>
      <c r="N92" s="657"/>
    </row>
  </sheetData>
  <mergeCells count="27">
    <mergeCell ref="C30:I30"/>
    <mergeCell ref="H3:K3"/>
    <mergeCell ref="H4:J4"/>
    <mergeCell ref="H5:J5"/>
    <mergeCell ref="H6:J7"/>
    <mergeCell ref="C29:I29"/>
    <mergeCell ref="C52:I52"/>
    <mergeCell ref="C31:I31"/>
    <mergeCell ref="C33:I33"/>
    <mergeCell ref="C34:I34"/>
    <mergeCell ref="C39:I39"/>
    <mergeCell ref="C40:I40"/>
    <mergeCell ref="C44:I44"/>
    <mergeCell ref="C45:I45"/>
    <mergeCell ref="C47:I47"/>
    <mergeCell ref="C49:I49"/>
    <mergeCell ref="C50:I50"/>
    <mergeCell ref="C51:I51"/>
    <mergeCell ref="C69:I69"/>
    <mergeCell ref="C70:I70"/>
    <mergeCell ref="C71:I71"/>
    <mergeCell ref="C53:I53"/>
    <mergeCell ref="C54:I54"/>
    <mergeCell ref="C55:I55"/>
    <mergeCell ref="C59:I59"/>
    <mergeCell ref="C60:I60"/>
    <mergeCell ref="C64:I64"/>
  </mergeCells>
  <pageMargins left="0.25" right="0.25" top="0.25" bottom="0.75" header="0.25" footer="0.25"/>
  <pageSetup scale="80" orientation="portrait" r:id="rId1"/>
  <headerFooter alignWithMargins="0">
    <oddFooter>&amp;L&amp;"Verdana,Italic"Confidential Property of Cushman Division of Textron Inc. &amp;R&amp;"Verdana,Italic"Page&amp;P</oddFooter>
  </headerFooter>
  <rowBreaks count="1" manualBreakCount="1">
    <brk id="66" max="13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24</vt:i4>
      </vt:variant>
    </vt:vector>
  </HeadingPairs>
  <TitlesOfParts>
    <vt:vector size="49" baseType="lpstr">
      <vt:lpstr>Shuttle 2-4-6</vt:lpstr>
      <vt:lpstr>Shuttle 8</vt:lpstr>
      <vt:lpstr>Shuttle 2 + 2</vt:lpstr>
      <vt:lpstr>Shuttle 4X</vt:lpstr>
      <vt:lpstr>Cushman 1600 Xd 4 pass</vt:lpstr>
      <vt:lpstr>Cushman 1600 XD</vt:lpstr>
      <vt:lpstr>Hauler Series </vt:lpstr>
      <vt:lpstr>Hauler 1200X</vt:lpstr>
      <vt:lpstr>Hauler 4x4</vt:lpstr>
      <vt:lpstr>Hauler Pro</vt:lpstr>
      <vt:lpstr>Terrain Series D</vt:lpstr>
      <vt:lpstr>S4 D</vt:lpstr>
      <vt:lpstr>L6 &amp; S6 D</vt:lpstr>
      <vt:lpstr>Shuttle RXV 2+2</vt:lpstr>
      <vt:lpstr>Shuttle TXT 2+2 </vt:lpstr>
      <vt:lpstr>Cushman Minute Miser</vt:lpstr>
      <vt:lpstr>Cushman Stock Chaser</vt:lpstr>
      <vt:lpstr>Cushman Titan HD 36</vt:lpstr>
      <vt:lpstr>Cushman Titan HD 48</vt:lpstr>
      <vt:lpstr>Cushman Titan LD</vt:lpstr>
      <vt:lpstr>Cushman Titan XD 48 - 2</vt:lpstr>
      <vt:lpstr>Cushman Titan XD 48 -4</vt:lpstr>
      <vt:lpstr>Cushman Tug 5k</vt:lpstr>
      <vt:lpstr>Cushman Tug 8k </vt:lpstr>
      <vt:lpstr>Sheet1</vt:lpstr>
      <vt:lpstr>'Cushman 1600 XD'!Print_Area</vt:lpstr>
      <vt:lpstr>'Cushman 1600 Xd 4 pass'!Print_Area</vt:lpstr>
      <vt:lpstr>'Cushman Minute Miser'!Print_Area</vt:lpstr>
      <vt:lpstr>'Cushman Stock Chaser'!Print_Area</vt:lpstr>
      <vt:lpstr>'Cushman Titan HD 36'!Print_Area</vt:lpstr>
      <vt:lpstr>'Cushman Titan HD 48'!Print_Area</vt:lpstr>
      <vt:lpstr>'Cushman Titan LD'!Print_Area</vt:lpstr>
      <vt:lpstr>'Cushman Titan XD 48 - 2'!Print_Area</vt:lpstr>
      <vt:lpstr>'Cushman Titan XD 48 -4'!Print_Area</vt:lpstr>
      <vt:lpstr>'Cushman Tug 5k'!Print_Area</vt:lpstr>
      <vt:lpstr>'Cushman Tug 8k '!Print_Area</vt:lpstr>
      <vt:lpstr>'Hauler 1200X'!Print_Area</vt:lpstr>
      <vt:lpstr>'Hauler 4x4'!Print_Area</vt:lpstr>
      <vt:lpstr>'Hauler Pro'!Print_Area</vt:lpstr>
      <vt:lpstr>'Hauler Series '!Print_Area</vt:lpstr>
      <vt:lpstr>'L6 &amp; S6 D'!Print_Area</vt:lpstr>
      <vt:lpstr>'S4 D'!Print_Area</vt:lpstr>
      <vt:lpstr>'Shuttle 2 + 2'!Print_Area</vt:lpstr>
      <vt:lpstr>'Shuttle 2-4-6'!Print_Area</vt:lpstr>
      <vt:lpstr>'Shuttle 4X'!Print_Area</vt:lpstr>
      <vt:lpstr>'Shuttle 8'!Print_Area</vt:lpstr>
      <vt:lpstr>'Shuttle RXV 2+2'!Print_Area</vt:lpstr>
      <vt:lpstr>'Shuttle TXT 2+2 '!Print_Area</vt:lpstr>
      <vt:lpstr>'Terrain Series D'!Print_Area</vt:lpstr>
    </vt:vector>
  </TitlesOfParts>
  <Company>Textron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bthomas</dc:creator>
  <cp:lastModifiedBy>100627</cp:lastModifiedBy>
  <cp:lastPrinted>2015-03-12T19:04:17Z</cp:lastPrinted>
  <dcterms:created xsi:type="dcterms:W3CDTF">2013-01-11T21:59:33Z</dcterms:created>
  <dcterms:modified xsi:type="dcterms:W3CDTF">2015-08-20T16:41:22Z</dcterms:modified>
</cp:coreProperties>
</file>